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2" windowHeight="11760" tabRatio="702" activeTab="0"/>
  </bookViews>
  <sheets>
    <sheet name="PR1" sheetId="1" r:id="rId1"/>
    <sheet name="PR2" sheetId="2" r:id="rId2"/>
    <sheet name="PR3" sheetId="3" r:id="rId3"/>
    <sheet name="PR4" sheetId="4" r:id="rId4"/>
    <sheet name="PR5" sheetId="5" r:id="rId5"/>
    <sheet name="PR6" sheetId="6" r:id="rId6"/>
    <sheet name="PR7" sheetId="7" r:id="rId7"/>
    <sheet name="PR8" sheetId="8" r:id="rId8"/>
    <sheet name="PR9" sheetId="9" r:id="rId9"/>
    <sheet name="PR10" sheetId="10" r:id="rId10"/>
    <sheet name="PR11" sheetId="11" r:id="rId11"/>
    <sheet name="PR12" sheetId="12" r:id="rId12"/>
    <sheet name="PR13" sheetId="13" r:id="rId13"/>
    <sheet name="PR14" sheetId="14" r:id="rId14"/>
    <sheet name="PR15" sheetId="15" r:id="rId15"/>
    <sheet name="SUM" sheetId="16" r:id="rId16"/>
  </sheets>
  <definedNames/>
  <calcPr fullCalcOnLoad="1"/>
</workbook>
</file>

<file path=xl/sharedStrings.xml><?xml version="1.0" encoding="utf-8"?>
<sst xmlns="http://schemas.openxmlformats.org/spreadsheetml/2006/main" count="716" uniqueCount="273">
  <si>
    <t>Odmeny (komisie,výbory)</t>
  </si>
  <si>
    <t>Prebytok</t>
  </si>
  <si>
    <t>bežného rozpočtu:</t>
  </si>
  <si>
    <t>Kapitálové príjmy spolu:</t>
  </si>
  <si>
    <t xml:space="preserve">Kapitálové výdavky spolu: </t>
  </si>
  <si>
    <t>kapitálového rozpočtu:</t>
  </si>
  <si>
    <t>PRÍJMY SPOLU (bežné + kapitálové):</t>
  </si>
  <si>
    <t>VÝDAVKY SPOLU (bežné + kapitálové):</t>
  </si>
  <si>
    <t>Výdavky*</t>
  </si>
  <si>
    <t xml:space="preserve">        Program 3:   Interné služby</t>
  </si>
  <si>
    <t xml:space="preserve">        Program 5:   Bezpečnosť</t>
  </si>
  <si>
    <t xml:space="preserve">        Program 7:   Komunikácie</t>
  </si>
  <si>
    <t xml:space="preserve">        Program 10: Šport</t>
  </si>
  <si>
    <t xml:space="preserve">        Program 11: Kultúra</t>
  </si>
  <si>
    <t xml:space="preserve">        Program 12: Prostredie pre život</t>
  </si>
  <si>
    <t xml:space="preserve">        Program 13: Bývanie</t>
  </si>
  <si>
    <t xml:space="preserve">        Program 14: Sociálne služby</t>
  </si>
  <si>
    <t xml:space="preserve">        Program 15: Administratíva</t>
  </si>
  <si>
    <t>Výsledok hospodárenia</t>
  </si>
  <si>
    <t xml:space="preserve">F I N A N Č N É   O P E R Á CI E </t>
  </si>
  <si>
    <t>splácanie úverov - dlhodobých</t>
  </si>
  <si>
    <t>splácanie úverov - ŠFRB</t>
  </si>
  <si>
    <t>Bežné výdavky</t>
  </si>
  <si>
    <t>Kapitálové výdavky</t>
  </si>
  <si>
    <t>Príjmy</t>
  </si>
  <si>
    <t>Akti- vita</t>
  </si>
  <si>
    <t>funkčná klasif.</t>
  </si>
  <si>
    <t>položka / podpoložka</t>
  </si>
  <si>
    <t>ukazovateľ</t>
  </si>
  <si>
    <t>2009 / Sk</t>
  </si>
  <si>
    <t>2009 / €</t>
  </si>
  <si>
    <t>2010 3.zmena</t>
  </si>
  <si>
    <t>01.1.2.</t>
  </si>
  <si>
    <t>PROGRAM 1 : Plánovanie, manažment a kontrola</t>
  </si>
  <si>
    <t>PROGRAM 2 : Propagácia a marketing</t>
  </si>
  <si>
    <t>PROGRAM 3 : Interné služby</t>
  </si>
  <si>
    <t>PROGRAM 4 : Služby občanom</t>
  </si>
  <si>
    <t>PROGRAM 5 : Bezpečnosť</t>
  </si>
  <si>
    <t>PROGRAM 6 : Odpadové hospodárstvo</t>
  </si>
  <si>
    <t>PROGRAM 7 : Komunikácie</t>
  </si>
  <si>
    <t>PROGRAM 8 : Doprava</t>
  </si>
  <si>
    <t>PROGRAM 9 : Vzdelávanie</t>
  </si>
  <si>
    <t>PROGRAM 10 : Šport</t>
  </si>
  <si>
    <t>PROGRAM 11 : Kultúra</t>
  </si>
  <si>
    <t>PROGRAM 12 : Prostredie pre život</t>
  </si>
  <si>
    <t>PROGRAM 13 : Bývanie</t>
  </si>
  <si>
    <t>PROGRAM 14 : Sociálne služby</t>
  </si>
  <si>
    <t>2.1.  Propagácia a prezentácia mesta</t>
  </si>
  <si>
    <t>3.1.  Právne a audítorské služby</t>
  </si>
  <si>
    <t>3.2. Činnosť orgánov mesta</t>
  </si>
  <si>
    <t xml:space="preserve">3.3. Vzdelávanie zamestnancov mesta </t>
  </si>
  <si>
    <t>3.4. Rozvoj a údržba informačných technológií</t>
  </si>
  <si>
    <t>PROGRAM 4 spolu :</t>
  </si>
  <si>
    <t>PROGRAM 1 spolu :</t>
  </si>
  <si>
    <t>PROGRAM 2 spolu :</t>
  </si>
  <si>
    <t>PROGRAM 3 spolu :</t>
  </si>
  <si>
    <t>4.5. Komunikácia s občanmi</t>
  </si>
  <si>
    <t>PROGRAM 5 spolu :</t>
  </si>
  <si>
    <t>5.1.  Verejný poriadok a bezpečnosť</t>
  </si>
  <si>
    <t>PROGRAM 6 spolu :</t>
  </si>
  <si>
    <t>6.1.  Zber, odvoz a likvidácia komunáln. odpadu</t>
  </si>
  <si>
    <t>PROGRAM 7 spolu :</t>
  </si>
  <si>
    <t>7.1.  Výstavba pozemných komunikácií</t>
  </si>
  <si>
    <t>7.2. Oprava chodníkov a miestnych komunikácií</t>
  </si>
  <si>
    <t>7.4. Dopravné značenie mesta</t>
  </si>
  <si>
    <t>7.5. Údržba vpustí dažďovej kanalizácie</t>
  </si>
  <si>
    <t>PROGRAM 8 spolu :</t>
  </si>
  <si>
    <t>PROGRAM 9 spolu :</t>
  </si>
  <si>
    <t>10.1. Športová infraštruktúra</t>
  </si>
  <si>
    <t>PROGRAM 10 spolu :</t>
  </si>
  <si>
    <t>11.1. Kultúrna infraštruktúra</t>
  </si>
  <si>
    <t>PROGRAM 11 spolu :</t>
  </si>
  <si>
    <t>12.1. Verejná zeleň</t>
  </si>
  <si>
    <t>12.2. Deratizácia mesta</t>
  </si>
  <si>
    <t>PROGRAM 12 spolu :</t>
  </si>
  <si>
    <t>PROGRAM 13 spolu :</t>
  </si>
  <si>
    <t>PROGRAM 14 spolu :</t>
  </si>
  <si>
    <t>14.2. Klub dôchodcov</t>
  </si>
  <si>
    <t>14.3. Stravovanie dôchodcov</t>
  </si>
  <si>
    <t>14.4. Opatrovateľská služba</t>
  </si>
  <si>
    <t>14.5. Nocľaháreň</t>
  </si>
  <si>
    <t>09.1.1.1</t>
  </si>
  <si>
    <t>Transfer v rámci verejnej správy</t>
  </si>
  <si>
    <t>Rezerva pre MŠ</t>
  </si>
  <si>
    <t>09.1.2.1</t>
  </si>
  <si>
    <t>Materiál</t>
  </si>
  <si>
    <t>Služby</t>
  </si>
  <si>
    <t>Rezerva pre ZŠ</t>
  </si>
  <si>
    <t>Rezerva pre ZUŠ</t>
  </si>
  <si>
    <t>Rezerva pre CVČ</t>
  </si>
  <si>
    <t>Mzdy</t>
  </si>
  <si>
    <t>Poistné</t>
  </si>
  <si>
    <t>Transfery jednotlivcom</t>
  </si>
  <si>
    <t>09.1.2.2</t>
  </si>
  <si>
    <t>Transfery v rámci verejnej správy</t>
  </si>
  <si>
    <t>Energie, voda a komunikácie</t>
  </si>
  <si>
    <t>Nákup strojov,prístrojov,zar.</t>
  </si>
  <si>
    <t>Cestovné náhrady</t>
  </si>
  <si>
    <t>Transfer na členské príspevky</t>
  </si>
  <si>
    <t>1.2. Manažment investícií</t>
  </si>
  <si>
    <t>04.4.3.</t>
  </si>
  <si>
    <t>1.1. Manažment</t>
  </si>
  <si>
    <t>2.1.1.</t>
  </si>
  <si>
    <t>Propagačné materiály mesta</t>
  </si>
  <si>
    <t>2.1.2.</t>
  </si>
  <si>
    <t>Europe Direct</t>
  </si>
  <si>
    <t>Príspevok do dopl.dôchodk.poisť.</t>
  </si>
  <si>
    <t>Energie,voda a komunikácie</t>
  </si>
  <si>
    <t>Nájomné za nájom</t>
  </si>
  <si>
    <t>Reprezentačné</t>
  </si>
  <si>
    <t>09.5.0.</t>
  </si>
  <si>
    <t>Školenia,kurzy,semináre</t>
  </si>
  <si>
    <t>Údržba výpočtovej techniky</t>
  </si>
  <si>
    <t>Komunikačná infraštruktúra</t>
  </si>
  <si>
    <t>Výpočtová technika,softvér</t>
  </si>
  <si>
    <t>4.1.  Činnosť matriky</t>
  </si>
  <si>
    <t>Príspevok do dopl.dôch.poisťovní</t>
  </si>
  <si>
    <t>Poštovné a telekomunik.služby</t>
  </si>
  <si>
    <t>Stravovanie, prídel do SF,príspevky</t>
  </si>
  <si>
    <t>Energie a poštové služby</t>
  </si>
  <si>
    <t>Všeobecný materiál</t>
  </si>
  <si>
    <t>4.3. Spoločný obecný úrad</t>
  </si>
  <si>
    <t>Palivo (PHM)</t>
  </si>
  <si>
    <t>Údržba prev.strojov</t>
  </si>
  <si>
    <t>Nájom dopr.prostriedkov</t>
  </si>
  <si>
    <t>4.4. Služby ŠFRB</t>
  </si>
  <si>
    <t>Stravovanie, prídel do SF</t>
  </si>
  <si>
    <t>08.3.0.</t>
  </si>
  <si>
    <t>Dopravné</t>
  </si>
  <si>
    <t>Nájom zariad. a dopr.prostriedkov</t>
  </si>
  <si>
    <t>Na nemocenské dávky</t>
  </si>
  <si>
    <t>03.2.0.</t>
  </si>
  <si>
    <t>Údržba budov,objektov</t>
  </si>
  <si>
    <t>06.4.0.</t>
  </si>
  <si>
    <t>05.1.0.</t>
  </si>
  <si>
    <t>04.5.1.</t>
  </si>
  <si>
    <t>Údržba ciest,chodníkov</t>
  </si>
  <si>
    <t>Čistenie verejného priestranstva</t>
  </si>
  <si>
    <t>Značky</t>
  </si>
  <si>
    <t>06.6.0.</t>
  </si>
  <si>
    <t>Údržba kanalizácie</t>
  </si>
  <si>
    <t>8.1.  Mestská hromadná doprava</t>
  </si>
  <si>
    <t>Karty, známky, poplatky</t>
  </si>
  <si>
    <t>Transfer - MHD</t>
  </si>
  <si>
    <t>08.2.0.</t>
  </si>
  <si>
    <t>Transfer - MsKS</t>
  </si>
  <si>
    <t>Transfer - RSMS s.r.o.</t>
  </si>
  <si>
    <t>Transfer Pro Senica</t>
  </si>
  <si>
    <t>Rutinná a štandardná údržba</t>
  </si>
  <si>
    <t>Konkurzy a súťaže</t>
  </si>
  <si>
    <t>Odmeny zamest.mimoprac.pomeru</t>
  </si>
  <si>
    <t>11.2. Podpora kultúrnych a iných spoloč.aktivít</t>
  </si>
  <si>
    <t>11.3. Grantový systém</t>
  </si>
  <si>
    <t>Údržba verejnej zelene</t>
  </si>
  <si>
    <t>05.4.0.</t>
  </si>
  <si>
    <t>Deratizácia</t>
  </si>
  <si>
    <t>12.3. Obecné služby</t>
  </si>
  <si>
    <t>04.1.2.</t>
  </si>
  <si>
    <t>Stravovanie,SF,poistné</t>
  </si>
  <si>
    <t>12.4. Verejnoprospešné práce</t>
  </si>
  <si>
    <t>Nájomné priestorov</t>
  </si>
  <si>
    <t>Stravovanie,Prídel so SF</t>
  </si>
  <si>
    <t>Realizácia nových stavieb</t>
  </si>
  <si>
    <t>10.2.0.</t>
  </si>
  <si>
    <t>Nájomné za prenájom bytov</t>
  </si>
  <si>
    <t>Dávky sociálnej pomoci</t>
  </si>
  <si>
    <t xml:space="preserve">Údržba </t>
  </si>
  <si>
    <t>Stravovanie,SF,odmeny</t>
  </si>
  <si>
    <t>Energie</t>
  </si>
  <si>
    <t>14.6. Jednorázová sociálna výpomoc</t>
  </si>
  <si>
    <t>Prepravné (SČK)</t>
  </si>
  <si>
    <t>Služby zdravotn.zariad. (SČK)</t>
  </si>
  <si>
    <t>PROGRAM 15 : Administratíva</t>
  </si>
  <si>
    <t>15.1. Správa MsÚ</t>
  </si>
  <si>
    <t>Mzdy - CD a MK</t>
  </si>
  <si>
    <t>Poistné - CD a MK</t>
  </si>
  <si>
    <t>Mzdy - Starostlivosť o ŽP</t>
  </si>
  <si>
    <t>Poistné - Starostlivosť o ŽP</t>
  </si>
  <si>
    <t>15.2. Transakcie verejného dlhu</t>
  </si>
  <si>
    <t>01.7.0.</t>
  </si>
  <si>
    <t>Splácanie úrokov v tuzemsku</t>
  </si>
  <si>
    <t>05.3.0.</t>
  </si>
  <si>
    <t>04.9.0.</t>
  </si>
  <si>
    <t>Dopravné - poistenie</t>
  </si>
  <si>
    <t>Údržba budov, objektov</t>
  </si>
  <si>
    <t>Nájom budov,objektov</t>
  </si>
  <si>
    <t>Nákup pozemkov</t>
  </si>
  <si>
    <t>Bežný rozpočet, kapitálový rozpočet - sumarizácia</t>
  </si>
  <si>
    <t>v EUR</t>
  </si>
  <si>
    <t>Rozpočet</t>
  </si>
  <si>
    <t>Bežné príjmy spolu:</t>
  </si>
  <si>
    <t>Bežné výdavky spolu:</t>
  </si>
  <si>
    <t xml:space="preserve">   z toho:</t>
  </si>
  <si>
    <t xml:space="preserve">        Program 1:   Plánovanie, manažment a kontrola</t>
  </si>
  <si>
    <t xml:space="preserve">        Program 2:   Propagácia a marketing</t>
  </si>
  <si>
    <t xml:space="preserve">        Program 4:   Služby občanom</t>
  </si>
  <si>
    <t xml:space="preserve">        Program 6:   Odpadové hospodárstvo</t>
  </si>
  <si>
    <t>4.2. Evidenčné služby</t>
  </si>
  <si>
    <t>7.3. Údržba pozemných komunikácií</t>
  </si>
  <si>
    <t xml:space="preserve">        Program 8:   Doprava</t>
  </si>
  <si>
    <t xml:space="preserve">        Program 9:   Vzdelávanie</t>
  </si>
  <si>
    <t>Príspevok do DDP</t>
  </si>
  <si>
    <t>01.3.3.</t>
  </si>
  <si>
    <t xml:space="preserve">Služby </t>
  </si>
  <si>
    <t>Provízia</t>
  </si>
  <si>
    <t>Kvety, vence, materiál</t>
  </si>
  <si>
    <t>14.1.  Zariadenie sociálnych služieb</t>
  </si>
  <si>
    <t>PROGRAM 15 SPOLU :</t>
  </si>
  <si>
    <t>Transfer obci</t>
  </si>
  <si>
    <t>1.3. Členstvo v  samosprávnych org. a združen.</t>
  </si>
  <si>
    <t>5.2. Ochrana pred požiarmi</t>
  </si>
  <si>
    <t>5.3. Verejné osvetlenie</t>
  </si>
  <si>
    <t>9.1. Materská škola</t>
  </si>
  <si>
    <t>9.2. Detské jasle</t>
  </si>
  <si>
    <t>9.3. Základné školy - I.stupeň</t>
  </si>
  <si>
    <t>9.4. Základné školy - II.stupeň</t>
  </si>
  <si>
    <t>9.5. Spojená škola</t>
  </si>
  <si>
    <t>09.2.1.1</t>
  </si>
  <si>
    <t>9.6. Základná umelecká škola</t>
  </si>
  <si>
    <t>9.7. Centrum voľného času</t>
  </si>
  <si>
    <t>9.8. Školský klub</t>
  </si>
  <si>
    <t>09.6.0.2</t>
  </si>
  <si>
    <t>01.1.1.</t>
  </si>
  <si>
    <t>03.1.0.</t>
  </si>
  <si>
    <t>08.1.0.</t>
  </si>
  <si>
    <t>06.2.0.</t>
  </si>
  <si>
    <t>10.1.2.</t>
  </si>
  <si>
    <t>10.7.0.</t>
  </si>
  <si>
    <t>10.4.0.</t>
  </si>
  <si>
    <t>Realizácia stavieb</t>
  </si>
  <si>
    <t>splácanie finančného prenájmu</t>
  </si>
  <si>
    <t>13.1. Fond rozvoja bývania mesta</t>
  </si>
  <si>
    <t>Propagácia,reklama,inzercia (OI)</t>
  </si>
  <si>
    <t>Stravovanie, Prídel do SF</t>
  </si>
  <si>
    <t>9.9. Školská jedáleň pri ZŠ - I. a II.stupeň</t>
  </si>
  <si>
    <t>9.10. Spoločný školský úrad</t>
  </si>
  <si>
    <t>Odmeny zamest. mimopr.pomeru</t>
  </si>
  <si>
    <t>6.2.  Nakladanie s odpadovými vodami</t>
  </si>
  <si>
    <t>05.2.0.</t>
  </si>
  <si>
    <t>Vodné, stočné</t>
  </si>
  <si>
    <t>Nákup strojov, prístrojov</t>
  </si>
  <si>
    <t>09.1.1.1.</t>
  </si>
  <si>
    <t>Údržba budov</t>
  </si>
  <si>
    <t>Rezerva pre ŠK</t>
  </si>
  <si>
    <t>Rezerva pre ŠJ</t>
  </si>
  <si>
    <t>Mestské výbory</t>
  </si>
  <si>
    <t xml:space="preserve">Na nemocenské dávky </t>
  </si>
  <si>
    <t>Pripravná a projektová dokument.</t>
  </si>
  <si>
    <t xml:space="preserve"> </t>
  </si>
  <si>
    <t>Poistné "Sokolovňa"</t>
  </si>
  <si>
    <t>Cestovné náhrady "Sokolovňa"</t>
  </si>
  <si>
    <t>Materiál "Sokolovňa"</t>
  </si>
  <si>
    <t>Údržba bytov</t>
  </si>
  <si>
    <t>Nákup softvéru</t>
  </si>
  <si>
    <t>Realizácia stavieb a ich zhodnotenia</t>
  </si>
  <si>
    <t>Kapitálový transfer - MsKS</t>
  </si>
  <si>
    <t>Nákup dopr.prostriedkov</t>
  </si>
  <si>
    <t>P R O G R A M O V Ý    R O Z P O Č E T      2 0 1 9 - 2 0 2 1</t>
  </si>
  <si>
    <t>Projekt BIG SK-AT</t>
  </si>
  <si>
    <t>Služby - Modernizácia učební</t>
  </si>
  <si>
    <t>TV SEN,Naša Senica,Záhor.rádio</t>
  </si>
  <si>
    <t>prijaté úvery, pôžičky, RF, zostatky prostriedkov</t>
  </si>
  <si>
    <t>Odvoz odpadu (občania,mesto,organ.)</t>
  </si>
  <si>
    <t xml:space="preserve">Ovzdušie bez prachu </t>
  </si>
  <si>
    <t>Transfer - ZSS, Pro Region</t>
  </si>
  <si>
    <t>Náhrady</t>
  </si>
  <si>
    <t>Nákup dopravných prostriedkov</t>
  </si>
  <si>
    <t>Rekonštrukcia a modernizácia</t>
  </si>
  <si>
    <t>Prípravná a projektová dokumentácia</t>
  </si>
  <si>
    <t>Nákup budov, objektov</t>
  </si>
  <si>
    <t>splácanie kontokorentného úveru</t>
  </si>
  <si>
    <t>splácanie úverov - krátkodobých</t>
  </si>
  <si>
    <t xml:space="preserve">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</si>
</sst>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[$-41B]d\.\ mmmm\ yyyy"/>
    <numFmt numFmtId="174" formatCode="\P\r\a\vd\a;&quot;Pravda&quot;;&quot;Nepravda&quot;"/>
    <numFmt numFmtId="175" formatCode="[$€-2]\ #\ ##,000_);[Red]\([$¥€-2]\ #\ ##,000\)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sz val="9"/>
      <name val="Arial CE"/>
      <family val="0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 CE"/>
      <family val="2"/>
    </font>
    <font>
      <i/>
      <sz val="9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b/>
      <i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/>
      <top/>
      <bottom/>
    </border>
    <border>
      <left style="medium"/>
      <right style="thin"/>
      <top>
        <color indexed="63"/>
      </top>
      <bottom/>
    </border>
    <border>
      <left style="medium"/>
      <right style="medium"/>
      <top/>
      <bottom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/>
      <top/>
      <bottom style="double"/>
    </border>
    <border>
      <left style="medium"/>
      <right/>
      <top/>
      <bottom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72" fontId="4" fillId="33" borderId="13" xfId="0" applyNumberFormat="1" applyFont="1" applyFill="1" applyBorder="1" applyAlignment="1">
      <alignment horizontal="center"/>
    </xf>
    <xf numFmtId="172" fontId="4" fillId="33" borderId="14" xfId="0" applyNumberFormat="1" applyFont="1" applyFill="1" applyBorder="1" applyAlignment="1">
      <alignment horizontal="center"/>
    </xf>
    <xf numFmtId="3" fontId="4" fillId="33" borderId="15" xfId="0" applyNumberFormat="1" applyFont="1" applyFill="1" applyBorder="1" applyAlignment="1">
      <alignment horizontal="center"/>
    </xf>
    <xf numFmtId="3" fontId="5" fillId="34" borderId="16" xfId="0" applyNumberFormat="1" applyFont="1" applyFill="1" applyBorder="1" applyAlignment="1">
      <alignment horizontal="right"/>
    </xf>
    <xf numFmtId="3" fontId="5" fillId="34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5" fillId="34" borderId="12" xfId="0" applyNumberFormat="1" applyFont="1" applyFill="1" applyBorder="1" applyAlignment="1">
      <alignment horizontal="right"/>
    </xf>
    <xf numFmtId="3" fontId="5" fillId="34" borderId="10" xfId="0" applyNumberFormat="1" applyFont="1" applyFill="1" applyBorder="1" applyAlignment="1">
      <alignment horizontal="right"/>
    </xf>
    <xf numFmtId="3" fontId="5" fillId="35" borderId="11" xfId="0" applyNumberFormat="1" applyFont="1" applyFill="1" applyBorder="1" applyAlignment="1">
      <alignment horizontal="right"/>
    </xf>
    <xf numFmtId="3" fontId="5" fillId="35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35" borderId="12" xfId="0" applyNumberFormat="1" applyFont="1" applyFill="1" applyBorder="1" applyAlignment="1">
      <alignment horizontal="right"/>
    </xf>
    <xf numFmtId="3" fontId="5" fillId="35" borderId="10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7" xfId="0" applyNumberFormat="1" applyFont="1" applyBorder="1" applyAlignment="1">
      <alignment horizontal="right"/>
    </xf>
    <xf numFmtId="3" fontId="5" fillId="36" borderId="15" xfId="0" applyNumberFormat="1" applyFont="1" applyFill="1" applyBorder="1" applyAlignment="1">
      <alignment horizontal="right"/>
    </xf>
    <xf numFmtId="3" fontId="5" fillId="37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5" fillId="37" borderId="18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3" fontId="7" fillId="0" borderId="14" xfId="0" applyNumberFormat="1" applyFont="1" applyBorder="1" applyAlignment="1">
      <alignment horizontal="right"/>
    </xf>
    <xf numFmtId="0" fontId="57" fillId="0" borderId="0" xfId="0" applyFont="1" applyAlignment="1">
      <alignment/>
    </xf>
    <xf numFmtId="0" fontId="1" fillId="38" borderId="0" xfId="0" applyFont="1" applyFill="1" applyBorder="1" applyAlignment="1">
      <alignment horizontal="left" wrapText="1"/>
    </xf>
    <xf numFmtId="0" fontId="58" fillId="0" borderId="0" xfId="0" applyFont="1" applyAlignment="1">
      <alignment/>
    </xf>
    <xf numFmtId="0" fontId="58" fillId="0" borderId="19" xfId="0" applyFont="1" applyBorder="1" applyAlignment="1">
      <alignment/>
    </xf>
    <xf numFmtId="0" fontId="59" fillId="0" borderId="20" xfId="0" applyFont="1" applyBorder="1" applyAlignment="1">
      <alignment horizontal="center"/>
    </xf>
    <xf numFmtId="0" fontId="59" fillId="0" borderId="20" xfId="0" applyFont="1" applyFill="1" applyBorder="1" applyAlignment="1">
      <alignment horizontal="center"/>
    </xf>
    <xf numFmtId="0" fontId="59" fillId="0" borderId="21" xfId="0" applyFont="1" applyFill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60" fillId="0" borderId="0" xfId="0" applyFont="1" applyFill="1" applyAlignment="1">
      <alignment/>
    </xf>
    <xf numFmtId="0" fontId="9" fillId="0" borderId="20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11" fillId="0" borderId="24" xfId="0" applyFont="1" applyBorder="1" applyAlignment="1">
      <alignment horizontal="left"/>
    </xf>
    <xf numFmtId="3" fontId="7" fillId="0" borderId="25" xfId="0" applyNumberFormat="1" applyFont="1" applyBorder="1" applyAlignment="1">
      <alignment horizontal="right"/>
    </xf>
    <xf numFmtId="3" fontId="7" fillId="0" borderId="26" xfId="0" applyNumberFormat="1" applyFont="1" applyBorder="1" applyAlignment="1">
      <alignment horizontal="right"/>
    </xf>
    <xf numFmtId="0" fontId="11" fillId="0" borderId="24" xfId="0" applyFont="1" applyBorder="1" applyAlignment="1">
      <alignment/>
    </xf>
    <xf numFmtId="3" fontId="7" fillId="0" borderId="26" xfId="0" applyNumberFormat="1" applyFont="1" applyFill="1" applyBorder="1" applyAlignment="1">
      <alignment horizontal="right"/>
    </xf>
    <xf numFmtId="0" fontId="5" fillId="35" borderId="24" xfId="0" applyFont="1" applyFill="1" applyBorder="1" applyAlignment="1">
      <alignment/>
    </xf>
    <xf numFmtId="3" fontId="5" fillId="35" borderId="27" xfId="0" applyNumberFormat="1" applyFont="1" applyFill="1" applyBorder="1" applyAlignment="1">
      <alignment/>
    </xf>
    <xf numFmtId="3" fontId="5" fillId="35" borderId="28" xfId="0" applyNumberFormat="1" applyFont="1" applyFill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5" fillId="0" borderId="26" xfId="0" applyNumberFormat="1" applyFont="1" applyBorder="1" applyAlignment="1">
      <alignment horizontal="right"/>
    </xf>
    <xf numFmtId="3" fontId="7" fillId="0" borderId="27" xfId="0" applyNumberFormat="1" applyFont="1" applyBorder="1" applyAlignment="1">
      <alignment horizontal="right"/>
    </xf>
    <xf numFmtId="3" fontId="7" fillId="0" borderId="28" xfId="0" applyNumberFormat="1" applyFont="1" applyBorder="1" applyAlignment="1">
      <alignment horizontal="right"/>
    </xf>
    <xf numFmtId="3" fontId="7" fillId="0" borderId="28" xfId="0" applyNumberFormat="1" applyFont="1" applyFill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30" xfId="0" applyNumberFormat="1" applyFont="1" applyBorder="1" applyAlignment="1">
      <alignment horizontal="right"/>
    </xf>
    <xf numFmtId="0" fontId="12" fillId="35" borderId="31" xfId="0" applyFont="1" applyFill="1" applyBorder="1" applyAlignment="1">
      <alignment/>
    </xf>
    <xf numFmtId="3" fontId="12" fillId="35" borderId="32" xfId="0" applyNumberFormat="1" applyFont="1" applyFill="1" applyBorder="1" applyAlignment="1">
      <alignment/>
    </xf>
    <xf numFmtId="3" fontId="12" fillId="35" borderId="33" xfId="0" applyNumberFormat="1" applyFont="1" applyFill="1" applyBorder="1" applyAlignment="1">
      <alignment/>
    </xf>
    <xf numFmtId="3" fontId="5" fillId="35" borderId="33" xfId="0" applyNumberFormat="1" applyFont="1" applyFill="1" applyBorder="1" applyAlignment="1">
      <alignment horizontal="right"/>
    </xf>
    <xf numFmtId="0" fontId="12" fillId="35" borderId="34" xfId="0" applyFont="1" applyFill="1" applyBorder="1" applyAlignment="1">
      <alignment/>
    </xf>
    <xf numFmtId="3" fontId="5" fillId="35" borderId="28" xfId="0" applyNumberFormat="1" applyFont="1" applyFill="1" applyBorder="1" applyAlignment="1">
      <alignment horizontal="right"/>
    </xf>
    <xf numFmtId="3" fontId="5" fillId="35" borderId="35" xfId="0" applyNumberFormat="1" applyFont="1" applyFill="1" applyBorder="1" applyAlignment="1">
      <alignment horizontal="right"/>
    </xf>
    <xf numFmtId="0" fontId="5" fillId="0" borderId="24" xfId="0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0" fontId="5" fillId="0" borderId="31" xfId="0" applyFont="1" applyBorder="1" applyAlignment="1">
      <alignment/>
    </xf>
    <xf numFmtId="0" fontId="13" fillId="0" borderId="36" xfId="0" applyFont="1" applyBorder="1" applyAlignment="1">
      <alignment/>
    </xf>
    <xf numFmtId="3" fontId="5" fillId="0" borderId="37" xfId="0" applyNumberFormat="1" applyFont="1" applyBorder="1" applyAlignment="1">
      <alignment horizontal="right"/>
    </xf>
    <xf numFmtId="3" fontId="5" fillId="0" borderId="38" xfId="0" applyNumberFormat="1" applyFont="1" applyBorder="1" applyAlignment="1">
      <alignment horizontal="right"/>
    </xf>
    <xf numFmtId="0" fontId="10" fillId="36" borderId="39" xfId="0" applyFont="1" applyFill="1" applyBorder="1" applyAlignment="1">
      <alignment horizontal="center"/>
    </xf>
    <xf numFmtId="0" fontId="13" fillId="36" borderId="40" xfId="0" applyFont="1" applyFill="1" applyBorder="1" applyAlignment="1">
      <alignment/>
    </xf>
    <xf numFmtId="3" fontId="13" fillId="36" borderId="41" xfId="0" applyNumberFormat="1" applyFont="1" applyFill="1" applyBorder="1" applyAlignment="1">
      <alignment/>
    </xf>
    <xf numFmtId="3" fontId="13" fillId="36" borderId="42" xfId="0" applyNumberFormat="1" applyFont="1" applyFill="1" applyBorder="1" applyAlignment="1">
      <alignment/>
    </xf>
    <xf numFmtId="3" fontId="5" fillId="36" borderId="43" xfId="0" applyNumberFormat="1" applyFont="1" applyFill="1" applyBorder="1" applyAlignment="1">
      <alignment horizontal="right"/>
    </xf>
    <xf numFmtId="0" fontId="10" fillId="37" borderId="23" xfId="0" applyFont="1" applyFill="1" applyBorder="1" applyAlignment="1">
      <alignment horizontal="center"/>
    </xf>
    <xf numFmtId="0" fontId="5" fillId="37" borderId="34" xfId="0" applyFont="1" applyFill="1" applyBorder="1" applyAlignment="1">
      <alignment/>
    </xf>
    <xf numFmtId="3" fontId="5" fillId="37" borderId="44" xfId="0" applyNumberFormat="1" applyFont="1" applyFill="1" applyBorder="1" applyAlignment="1">
      <alignment/>
    </xf>
    <xf numFmtId="3" fontId="5" fillId="37" borderId="10" xfId="0" applyNumberFormat="1" applyFont="1" applyFill="1" applyBorder="1" applyAlignment="1">
      <alignment/>
    </xf>
    <xf numFmtId="3" fontId="5" fillId="37" borderId="28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/>
    </xf>
    <xf numFmtId="0" fontId="7" fillId="0" borderId="34" xfId="0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5" fillId="37" borderId="10" xfId="0" applyNumberFormat="1" applyFont="1" applyFill="1" applyBorder="1" applyAlignment="1">
      <alignment horizontal="right"/>
    </xf>
    <xf numFmtId="0" fontId="10" fillId="0" borderId="23" xfId="0" applyFont="1" applyBorder="1" applyAlignment="1">
      <alignment horizontal="center"/>
    </xf>
    <xf numFmtId="0" fontId="7" fillId="0" borderId="24" xfId="0" applyFont="1" applyBorder="1" applyAlignment="1">
      <alignment/>
    </xf>
    <xf numFmtId="3" fontId="7" fillId="0" borderId="26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10" fillId="0" borderId="32" xfId="0" applyFont="1" applyBorder="1" applyAlignment="1">
      <alignment horizontal="center"/>
    </xf>
    <xf numFmtId="0" fontId="7" fillId="0" borderId="31" xfId="0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15" fillId="39" borderId="45" xfId="0" applyNumberFormat="1" applyFont="1" applyFill="1" applyBorder="1" applyAlignment="1">
      <alignment horizontal="center" wrapText="1"/>
    </xf>
    <xf numFmtId="3" fontId="15" fillId="39" borderId="46" xfId="0" applyNumberFormat="1" applyFont="1" applyFill="1" applyBorder="1" applyAlignment="1">
      <alignment horizontal="center" wrapText="1"/>
    </xf>
    <xf numFmtId="3" fontId="15" fillId="39" borderId="47" xfId="0" applyNumberFormat="1" applyFont="1" applyFill="1" applyBorder="1" applyAlignment="1">
      <alignment horizontal="center" wrapText="1"/>
    </xf>
    <xf numFmtId="3" fontId="15" fillId="39" borderId="48" xfId="0" applyNumberFormat="1" applyFont="1" applyFill="1" applyBorder="1" applyAlignment="1">
      <alignment horizontal="center" wrapText="1"/>
    </xf>
    <xf numFmtId="3" fontId="1" fillId="0" borderId="45" xfId="0" applyNumberFormat="1" applyFont="1" applyFill="1" applyBorder="1" applyAlignment="1">
      <alignment horizontal="center" wrapText="1"/>
    </xf>
    <xf numFmtId="3" fontId="1" fillId="0" borderId="46" xfId="0" applyNumberFormat="1" applyFont="1" applyFill="1" applyBorder="1" applyAlignment="1">
      <alignment horizontal="center" wrapText="1"/>
    </xf>
    <xf numFmtId="3" fontId="1" fillId="0" borderId="47" xfId="0" applyNumberFormat="1" applyFont="1" applyFill="1" applyBorder="1" applyAlignment="1">
      <alignment horizontal="center" wrapText="1"/>
    </xf>
    <xf numFmtId="3" fontId="1" fillId="0" borderId="48" xfId="0" applyNumberFormat="1" applyFont="1" applyFill="1" applyBorder="1" applyAlignment="1">
      <alignment horizontal="center" wrapText="1"/>
    </xf>
    <xf numFmtId="3" fontId="1" fillId="0" borderId="45" xfId="0" applyNumberFormat="1" applyFont="1" applyFill="1" applyBorder="1" applyAlignment="1">
      <alignment horizontal="center"/>
    </xf>
    <xf numFmtId="3" fontId="1" fillId="0" borderId="46" xfId="0" applyNumberFormat="1" applyFont="1" applyFill="1" applyBorder="1" applyAlignment="1">
      <alignment horizontal="center"/>
    </xf>
    <xf numFmtId="3" fontId="1" fillId="0" borderId="47" xfId="0" applyNumberFormat="1" applyFont="1" applyFill="1" applyBorder="1" applyAlignment="1">
      <alignment horizontal="center"/>
    </xf>
    <xf numFmtId="3" fontId="1" fillId="0" borderId="48" xfId="0" applyNumberFormat="1" applyFont="1" applyFill="1" applyBorder="1" applyAlignment="1">
      <alignment horizontal="center"/>
    </xf>
    <xf numFmtId="3" fontId="1" fillId="0" borderId="49" xfId="0" applyNumberFormat="1" applyFont="1" applyFill="1" applyBorder="1" applyAlignment="1">
      <alignment horizontal="center"/>
    </xf>
    <xf numFmtId="3" fontId="1" fillId="0" borderId="50" xfId="0" applyNumberFormat="1" applyFont="1" applyFill="1" applyBorder="1" applyAlignment="1">
      <alignment horizontal="center"/>
    </xf>
    <xf numFmtId="3" fontId="1" fillId="0" borderId="51" xfId="0" applyNumberFormat="1" applyFont="1" applyFill="1" applyBorder="1" applyAlignment="1">
      <alignment horizontal="center"/>
    </xf>
    <xf numFmtId="3" fontId="15" fillId="0" borderId="0" xfId="0" applyNumberFormat="1" applyFont="1" applyAlignment="1">
      <alignment horizontal="center"/>
    </xf>
    <xf numFmtId="3" fontId="16" fillId="0" borderId="45" xfId="0" applyNumberFormat="1" applyFont="1" applyFill="1" applyBorder="1" applyAlignment="1">
      <alignment horizontal="center"/>
    </xf>
    <xf numFmtId="3" fontId="16" fillId="0" borderId="47" xfId="0" applyNumberFormat="1" applyFont="1" applyFill="1" applyBorder="1" applyAlignment="1">
      <alignment horizontal="center"/>
    </xf>
    <xf numFmtId="3" fontId="16" fillId="0" borderId="48" xfId="0" applyNumberFormat="1" applyFont="1" applyFill="1" applyBorder="1" applyAlignment="1">
      <alignment horizontal="center"/>
    </xf>
    <xf numFmtId="3" fontId="1" fillId="38" borderId="52" xfId="0" applyNumberFormat="1" applyFont="1" applyFill="1" applyBorder="1" applyAlignment="1">
      <alignment horizontal="center" wrapText="1"/>
    </xf>
    <xf numFmtId="3" fontId="1" fillId="38" borderId="53" xfId="0" applyNumberFormat="1" applyFont="1" applyFill="1" applyBorder="1" applyAlignment="1">
      <alignment horizontal="center" wrapText="1"/>
    </xf>
    <xf numFmtId="3" fontId="1" fillId="38" borderId="54" xfId="0" applyNumberFormat="1" applyFont="1" applyFill="1" applyBorder="1" applyAlignment="1">
      <alignment horizontal="center" wrapText="1"/>
    </xf>
    <xf numFmtId="3" fontId="1" fillId="38" borderId="55" xfId="0" applyNumberFormat="1" applyFont="1" applyFill="1" applyBorder="1" applyAlignment="1">
      <alignment horizontal="center" wrapText="1"/>
    </xf>
    <xf numFmtId="3" fontId="1" fillId="38" borderId="56" xfId="0" applyNumberFormat="1" applyFont="1" applyFill="1" applyBorder="1" applyAlignment="1">
      <alignment horizontal="center" wrapText="1"/>
    </xf>
    <xf numFmtId="3" fontId="1" fillId="38" borderId="49" xfId="0" applyNumberFormat="1" applyFont="1" applyFill="1" applyBorder="1" applyAlignment="1">
      <alignment horizontal="center" wrapText="1"/>
    </xf>
    <xf numFmtId="3" fontId="1" fillId="38" borderId="51" xfId="0" applyNumberFormat="1" applyFont="1" applyFill="1" applyBorder="1" applyAlignment="1">
      <alignment horizontal="center" wrapText="1"/>
    </xf>
    <xf numFmtId="3" fontId="1" fillId="40" borderId="45" xfId="0" applyNumberFormat="1" applyFont="1" applyFill="1" applyBorder="1" applyAlignment="1">
      <alignment horizontal="center" wrapText="1"/>
    </xf>
    <xf numFmtId="3" fontId="1" fillId="40" borderId="46" xfId="0" applyNumberFormat="1" applyFont="1" applyFill="1" applyBorder="1" applyAlignment="1">
      <alignment horizontal="center" wrapText="1"/>
    </xf>
    <xf numFmtId="3" fontId="1" fillId="0" borderId="57" xfId="0" applyNumberFormat="1" applyFont="1" applyFill="1" applyBorder="1" applyAlignment="1">
      <alignment horizontal="center"/>
    </xf>
    <xf numFmtId="3" fontId="1" fillId="40" borderId="47" xfId="0" applyNumberFormat="1" applyFont="1" applyFill="1" applyBorder="1" applyAlignment="1">
      <alignment horizontal="center" wrapText="1"/>
    </xf>
    <xf numFmtId="3" fontId="1" fillId="40" borderId="48" xfId="0" applyNumberFormat="1" applyFont="1" applyFill="1" applyBorder="1" applyAlignment="1">
      <alignment horizontal="center" wrapText="1"/>
    </xf>
    <xf numFmtId="3" fontId="15" fillId="39" borderId="45" xfId="0" applyNumberFormat="1" applyFont="1" applyFill="1" applyBorder="1" applyAlignment="1">
      <alignment horizontal="center"/>
    </xf>
    <xf numFmtId="3" fontId="15" fillId="38" borderId="45" xfId="0" applyNumberFormat="1" applyFont="1" applyFill="1" applyBorder="1" applyAlignment="1">
      <alignment horizontal="center" wrapText="1"/>
    </xf>
    <xf numFmtId="3" fontId="15" fillId="38" borderId="48" xfId="0" applyNumberFormat="1" applyFont="1" applyFill="1" applyBorder="1" applyAlignment="1">
      <alignment horizontal="center" wrapText="1"/>
    </xf>
    <xf numFmtId="3" fontId="15" fillId="39" borderId="48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0" fontId="10" fillId="37" borderId="58" xfId="0" applyFont="1" applyFill="1" applyBorder="1" applyAlignment="1">
      <alignment horizontal="center"/>
    </xf>
    <xf numFmtId="0" fontId="14" fillId="37" borderId="59" xfId="0" applyFont="1" applyFill="1" applyBorder="1" applyAlignment="1">
      <alignment/>
    </xf>
    <xf numFmtId="3" fontId="5" fillId="37" borderId="60" xfId="0" applyNumberFormat="1" applyFont="1" applyFill="1" applyBorder="1" applyAlignment="1">
      <alignment horizontal="right"/>
    </xf>
    <xf numFmtId="3" fontId="5" fillId="37" borderId="61" xfId="0" applyNumberFormat="1" applyFont="1" applyFill="1" applyBorder="1" applyAlignment="1">
      <alignment horizontal="right"/>
    </xf>
    <xf numFmtId="3" fontId="5" fillId="37" borderId="62" xfId="0" applyNumberFormat="1" applyFont="1" applyFill="1" applyBorder="1" applyAlignment="1">
      <alignment horizontal="right"/>
    </xf>
    <xf numFmtId="0" fontId="10" fillId="0" borderId="45" xfId="0" applyFont="1" applyBorder="1" applyAlignment="1">
      <alignment horizontal="center"/>
    </xf>
    <xf numFmtId="3" fontId="7" fillId="0" borderId="47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0" fillId="0" borderId="19" xfId="0" applyFont="1" applyBorder="1" applyAlignment="1">
      <alignment/>
    </xf>
    <xf numFmtId="0" fontId="17" fillId="0" borderId="63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45" xfId="0" applyFont="1" applyBorder="1" applyAlignment="1">
      <alignment horizontal="center" wrapText="1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45" xfId="0" applyFont="1" applyFill="1" applyBorder="1" applyAlignment="1">
      <alignment/>
    </xf>
    <xf numFmtId="3" fontId="1" fillId="0" borderId="45" xfId="0" applyNumberFormat="1" applyFont="1" applyFill="1" applyBorder="1" applyAlignment="1">
      <alignment horizontal="left"/>
    </xf>
    <xf numFmtId="0" fontId="1" fillId="0" borderId="45" xfId="0" applyFont="1" applyFill="1" applyBorder="1" applyAlignment="1">
      <alignment wrapText="1"/>
    </xf>
    <xf numFmtId="0" fontId="1" fillId="0" borderId="47" xfId="0" applyFont="1" applyFill="1" applyBorder="1" applyAlignment="1">
      <alignment/>
    </xf>
    <xf numFmtId="3" fontId="1" fillId="0" borderId="57" xfId="0" applyNumberFormat="1" applyFont="1" applyFill="1" applyBorder="1" applyAlignment="1">
      <alignment horizontal="left"/>
    </xf>
    <xf numFmtId="0" fontId="1" fillId="0" borderId="25" xfId="0" applyFont="1" applyFill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49" xfId="0" applyFont="1" applyFill="1" applyBorder="1" applyAlignment="1">
      <alignment/>
    </xf>
    <xf numFmtId="3" fontId="1" fillId="0" borderId="49" xfId="0" applyNumberFormat="1" applyFont="1" applyFill="1" applyBorder="1" applyAlignment="1">
      <alignment horizontal="left"/>
    </xf>
    <xf numFmtId="0" fontId="1" fillId="0" borderId="49" xfId="0" applyFont="1" applyFill="1" applyBorder="1" applyAlignment="1">
      <alignment wrapText="1"/>
    </xf>
    <xf numFmtId="3" fontId="1" fillId="0" borderId="67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57" xfId="0" applyFont="1" applyFill="1" applyBorder="1" applyAlignment="1">
      <alignment/>
    </xf>
    <xf numFmtId="3" fontId="16" fillId="0" borderId="57" xfId="0" applyNumberFormat="1" applyFont="1" applyFill="1" applyBorder="1" applyAlignment="1">
      <alignment horizontal="left"/>
    </xf>
    <xf numFmtId="0" fontId="16" fillId="0" borderId="47" xfId="0" applyFont="1" applyFill="1" applyBorder="1" applyAlignment="1">
      <alignment wrapText="1"/>
    </xf>
    <xf numFmtId="3" fontId="16" fillId="0" borderId="45" xfId="0" applyNumberFormat="1" applyFont="1" applyFill="1" applyBorder="1" applyAlignment="1">
      <alignment horizontal="center" wrapText="1"/>
    </xf>
    <xf numFmtId="3" fontId="16" fillId="0" borderId="46" xfId="0" applyNumberFormat="1" applyFont="1" applyFill="1" applyBorder="1" applyAlignment="1">
      <alignment horizontal="center" wrapText="1"/>
    </xf>
    <xf numFmtId="0" fontId="1" fillId="0" borderId="68" xfId="0" applyFont="1" applyFill="1" applyBorder="1" applyAlignment="1">
      <alignment horizontal="center"/>
    </xf>
    <xf numFmtId="0" fontId="1" fillId="0" borderId="68" xfId="0" applyFont="1" applyFill="1" applyBorder="1" applyAlignment="1">
      <alignment/>
    </xf>
    <xf numFmtId="3" fontId="1" fillId="0" borderId="68" xfId="0" applyNumberFormat="1" applyFont="1" applyFill="1" applyBorder="1" applyAlignment="1">
      <alignment horizontal="left"/>
    </xf>
    <xf numFmtId="0" fontId="1" fillId="0" borderId="68" xfId="0" applyFont="1" applyFill="1" applyBorder="1" applyAlignment="1">
      <alignment wrapText="1"/>
    </xf>
    <xf numFmtId="0" fontId="16" fillId="0" borderId="45" xfId="0" applyFont="1" applyFill="1" applyBorder="1" applyAlignment="1">
      <alignment horizontal="center"/>
    </xf>
    <xf numFmtId="3" fontId="16" fillId="0" borderId="46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14" fontId="1" fillId="0" borderId="45" xfId="0" applyNumberFormat="1" applyFont="1" applyFill="1" applyBorder="1" applyAlignment="1">
      <alignment/>
    </xf>
    <xf numFmtId="0" fontId="1" fillId="0" borderId="45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center"/>
    </xf>
    <xf numFmtId="0" fontId="1" fillId="38" borderId="69" xfId="0" applyFont="1" applyFill="1" applyBorder="1" applyAlignment="1">
      <alignment horizontal="left" wrapText="1"/>
    </xf>
    <xf numFmtId="0" fontId="1" fillId="38" borderId="55" xfId="0" applyFont="1" applyFill="1" applyBorder="1" applyAlignment="1">
      <alignment horizontal="left" wrapText="1"/>
    </xf>
    <xf numFmtId="0" fontId="1" fillId="38" borderId="52" xfId="0" applyFont="1" applyFill="1" applyBorder="1" applyAlignment="1">
      <alignment horizontal="left" wrapText="1"/>
    </xf>
    <xf numFmtId="3" fontId="1" fillId="38" borderId="70" xfId="0" applyNumberFormat="1" applyFont="1" applyFill="1" applyBorder="1" applyAlignment="1">
      <alignment horizontal="center" wrapText="1"/>
    </xf>
    <xf numFmtId="0" fontId="1" fillId="0" borderId="52" xfId="0" applyFont="1" applyFill="1" applyBorder="1" applyAlignment="1">
      <alignment/>
    </xf>
    <xf numFmtId="0" fontId="1" fillId="38" borderId="56" xfId="0" applyFont="1" applyFill="1" applyBorder="1" applyAlignment="1">
      <alignment horizontal="left" wrapText="1"/>
    </xf>
    <xf numFmtId="0" fontId="1" fillId="38" borderId="49" xfId="0" applyFont="1" applyFill="1" applyBorder="1" applyAlignment="1">
      <alignment horizontal="left" wrapText="1"/>
    </xf>
    <xf numFmtId="0" fontId="1" fillId="0" borderId="57" xfId="0" applyFont="1" applyFill="1" applyBorder="1" applyAlignment="1">
      <alignment/>
    </xf>
    <xf numFmtId="0" fontId="1" fillId="0" borderId="57" xfId="0" applyFont="1" applyFill="1" applyBorder="1" applyAlignment="1">
      <alignment wrapText="1"/>
    </xf>
    <xf numFmtId="0" fontId="1" fillId="38" borderId="24" xfId="0" applyFont="1" applyFill="1" applyBorder="1" applyAlignment="1">
      <alignment horizontal="left" wrapText="1"/>
    </xf>
    <xf numFmtId="0" fontId="1" fillId="38" borderId="57" xfId="0" applyFont="1" applyFill="1" applyBorder="1" applyAlignment="1">
      <alignment horizontal="left" wrapText="1"/>
    </xf>
    <xf numFmtId="0" fontId="1" fillId="38" borderId="45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center"/>
    </xf>
    <xf numFmtId="0" fontId="0" fillId="0" borderId="71" xfId="0" applyFont="1" applyBorder="1" applyAlignment="1">
      <alignment/>
    </xf>
    <xf numFmtId="0" fontId="0" fillId="0" borderId="72" xfId="0" applyFont="1" applyBorder="1" applyAlignment="1">
      <alignment/>
    </xf>
    <xf numFmtId="3" fontId="15" fillId="0" borderId="72" xfId="0" applyNumberFormat="1" applyFont="1" applyBorder="1" applyAlignment="1">
      <alignment horizontal="center"/>
    </xf>
    <xf numFmtId="3" fontId="15" fillId="0" borderId="61" xfId="0" applyNumberFormat="1" applyFont="1" applyBorder="1" applyAlignment="1">
      <alignment horizontal="center"/>
    </xf>
    <xf numFmtId="3" fontId="1" fillId="0" borderId="49" xfId="0" applyNumberFormat="1" applyFont="1" applyFill="1" applyBorder="1" applyAlignment="1">
      <alignment horizontal="center" wrapText="1"/>
    </xf>
    <xf numFmtId="3" fontId="1" fillId="0" borderId="67" xfId="0" applyNumberFormat="1" applyFont="1" applyFill="1" applyBorder="1" applyAlignment="1">
      <alignment horizontal="center" wrapText="1"/>
    </xf>
    <xf numFmtId="3" fontId="1" fillId="0" borderId="50" xfId="0" applyNumberFormat="1" applyFont="1" applyFill="1" applyBorder="1" applyAlignment="1">
      <alignment horizontal="center" wrapText="1"/>
    </xf>
    <xf numFmtId="3" fontId="1" fillId="0" borderId="51" xfId="0" applyNumberFormat="1" applyFont="1" applyFill="1" applyBorder="1" applyAlignment="1">
      <alignment horizontal="center" wrapText="1"/>
    </xf>
    <xf numFmtId="0" fontId="1" fillId="40" borderId="45" xfId="0" applyFont="1" applyFill="1" applyBorder="1" applyAlignment="1">
      <alignment horizontal="left" wrapText="1"/>
    </xf>
    <xf numFmtId="0" fontId="1" fillId="40" borderId="57" xfId="0" applyFont="1" applyFill="1" applyBorder="1" applyAlignment="1">
      <alignment horizontal="left" wrapText="1"/>
    </xf>
    <xf numFmtId="0" fontId="9" fillId="0" borderId="22" xfId="0" applyFont="1" applyBorder="1" applyAlignment="1">
      <alignment horizontal="center"/>
    </xf>
    <xf numFmtId="0" fontId="1" fillId="0" borderId="47" xfId="0" applyFont="1" applyFill="1" applyBorder="1" applyAlignment="1">
      <alignment wrapText="1"/>
    </xf>
    <xf numFmtId="0" fontId="15" fillId="38" borderId="24" xfId="0" applyFont="1" applyFill="1" applyBorder="1" applyAlignment="1">
      <alignment horizontal="left" wrapText="1"/>
    </xf>
    <xf numFmtId="3" fontId="15" fillId="38" borderId="47" xfId="0" applyNumberFormat="1" applyFont="1" applyFill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3" fontId="1" fillId="0" borderId="52" xfId="0" applyNumberFormat="1" applyFont="1" applyFill="1" applyBorder="1" applyAlignment="1">
      <alignment horizontal="left"/>
    </xf>
    <xf numFmtId="3" fontId="15" fillId="39" borderId="46" xfId="0" applyNumberFormat="1" applyFont="1" applyFill="1" applyBorder="1" applyAlignment="1">
      <alignment horizontal="center"/>
    </xf>
    <xf numFmtId="3" fontId="15" fillId="39" borderId="47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2" xfId="0" applyFont="1" applyFill="1" applyBorder="1" applyAlignment="1">
      <alignment wrapText="1"/>
    </xf>
    <xf numFmtId="3" fontId="1" fillId="0" borderId="52" xfId="0" applyNumberFormat="1" applyFont="1" applyFill="1" applyBorder="1" applyAlignment="1">
      <alignment horizontal="center"/>
    </xf>
    <xf numFmtId="3" fontId="1" fillId="0" borderId="70" xfId="0" applyNumberFormat="1" applyFont="1" applyFill="1" applyBorder="1" applyAlignment="1">
      <alignment horizontal="center"/>
    </xf>
    <xf numFmtId="3" fontId="1" fillId="0" borderId="53" xfId="0" applyNumberFormat="1" applyFont="1" applyFill="1" applyBorder="1" applyAlignment="1">
      <alignment horizontal="center"/>
    </xf>
    <xf numFmtId="3" fontId="1" fillId="0" borderId="54" xfId="0" applyNumberFormat="1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3" fontId="1" fillId="0" borderId="55" xfId="0" applyNumberFormat="1" applyFont="1" applyFill="1" applyBorder="1" applyAlignment="1">
      <alignment horizontal="left"/>
    </xf>
    <xf numFmtId="0" fontId="1" fillId="0" borderId="56" xfId="0" applyFont="1" applyFill="1" applyBorder="1" applyAlignment="1">
      <alignment/>
    </xf>
    <xf numFmtId="0" fontId="1" fillId="0" borderId="56" xfId="0" applyFont="1" applyFill="1" applyBorder="1" applyAlignment="1">
      <alignment wrapText="1"/>
    </xf>
    <xf numFmtId="3" fontId="1" fillId="0" borderId="56" xfId="0" applyNumberFormat="1" applyFont="1" applyFill="1" applyBorder="1" applyAlignment="1">
      <alignment horizontal="center"/>
    </xf>
    <xf numFmtId="3" fontId="1" fillId="0" borderId="73" xfId="0" applyNumberFormat="1" applyFont="1" applyFill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1" fillId="40" borderId="24" xfId="0" applyFont="1" applyFill="1" applyBorder="1" applyAlignment="1">
      <alignment horizontal="left" wrapText="1"/>
    </xf>
    <xf numFmtId="0" fontId="9" fillId="0" borderId="41" xfId="0" applyFont="1" applyFill="1" applyBorder="1" applyAlignment="1">
      <alignment horizontal="center"/>
    </xf>
    <xf numFmtId="172" fontId="4" fillId="33" borderId="19" xfId="0" applyNumberFormat="1" applyFont="1" applyFill="1" applyBorder="1" applyAlignment="1">
      <alignment horizontal="center"/>
    </xf>
    <xf numFmtId="172" fontId="4" fillId="33" borderId="74" xfId="0" applyNumberFormat="1" applyFont="1" applyFill="1" applyBorder="1" applyAlignment="1">
      <alignment horizontal="center"/>
    </xf>
    <xf numFmtId="172" fontId="4" fillId="33" borderId="41" xfId="0" applyNumberFormat="1" applyFont="1" applyFill="1" applyBorder="1" applyAlignment="1">
      <alignment horizontal="center"/>
    </xf>
    <xf numFmtId="172" fontId="4" fillId="33" borderId="33" xfId="0" applyNumberFormat="1" applyFont="1" applyFill="1" applyBorder="1" applyAlignment="1">
      <alignment horizontal="center"/>
    </xf>
    <xf numFmtId="3" fontId="4" fillId="33" borderId="75" xfId="0" applyNumberFormat="1" applyFont="1" applyFill="1" applyBorder="1" applyAlignment="1">
      <alignment horizontal="center"/>
    </xf>
    <xf numFmtId="3" fontId="4" fillId="33" borderId="42" xfId="0" applyNumberFormat="1" applyFont="1" applyFill="1" applyBorder="1" applyAlignment="1">
      <alignment horizontal="center"/>
    </xf>
    <xf numFmtId="0" fontId="5" fillId="34" borderId="34" xfId="0" applyFont="1" applyFill="1" applyBorder="1" applyAlignment="1">
      <alignment/>
    </xf>
    <xf numFmtId="3" fontId="5" fillId="34" borderId="27" xfId="0" applyNumberFormat="1" applyFont="1" applyFill="1" applyBorder="1" applyAlignment="1">
      <alignment/>
    </xf>
    <xf numFmtId="3" fontId="5" fillId="34" borderId="28" xfId="0" applyNumberFormat="1" applyFont="1" applyFill="1" applyBorder="1" applyAlignment="1">
      <alignment/>
    </xf>
    <xf numFmtId="3" fontId="5" fillId="34" borderId="28" xfId="0" applyNumberFormat="1" applyFont="1" applyFill="1" applyBorder="1" applyAlignment="1">
      <alignment horizontal="right"/>
    </xf>
    <xf numFmtId="0" fontId="5" fillId="34" borderId="24" xfId="0" applyFont="1" applyFill="1" applyBorder="1" applyAlignment="1">
      <alignment/>
    </xf>
    <xf numFmtId="3" fontId="5" fillId="34" borderId="26" xfId="0" applyNumberFormat="1" applyFont="1" applyFill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6" xfId="0" applyNumberFormat="1" applyFont="1" applyBorder="1" applyAlignment="1">
      <alignment horizontal="right"/>
    </xf>
    <xf numFmtId="0" fontId="12" fillId="34" borderId="31" xfId="0" applyFont="1" applyFill="1" applyBorder="1" applyAlignment="1">
      <alignment/>
    </xf>
    <xf numFmtId="3" fontId="12" fillId="34" borderId="41" xfId="0" applyNumberFormat="1" applyFont="1" applyFill="1" applyBorder="1" applyAlignment="1">
      <alignment/>
    </xf>
    <xf numFmtId="3" fontId="12" fillId="34" borderId="33" xfId="0" applyNumberFormat="1" applyFont="1" applyFill="1" applyBorder="1" applyAlignment="1">
      <alignment/>
    </xf>
    <xf numFmtId="3" fontId="5" fillId="34" borderId="33" xfId="0" applyNumberFormat="1" applyFont="1" applyFill="1" applyBorder="1" applyAlignment="1">
      <alignment horizontal="right"/>
    </xf>
    <xf numFmtId="0" fontId="12" fillId="34" borderId="34" xfId="0" applyFont="1" applyFill="1" applyBorder="1" applyAlignment="1">
      <alignment/>
    </xf>
    <xf numFmtId="3" fontId="5" fillId="34" borderId="35" xfId="0" applyNumberFormat="1" applyFont="1" applyFill="1" applyBorder="1" applyAlignment="1">
      <alignment horizontal="right"/>
    </xf>
    <xf numFmtId="3" fontId="5" fillId="35" borderId="26" xfId="0" applyNumberFormat="1" applyFont="1" applyFill="1" applyBorder="1" applyAlignment="1">
      <alignment horizontal="right"/>
    </xf>
    <xf numFmtId="0" fontId="7" fillId="40" borderId="23" xfId="0" applyFont="1" applyFill="1" applyBorder="1" applyAlignment="1">
      <alignment horizontal="center"/>
    </xf>
    <xf numFmtId="0" fontId="7" fillId="40" borderId="34" xfId="0" applyFont="1" applyFill="1" applyBorder="1" applyAlignment="1">
      <alignment/>
    </xf>
    <xf numFmtId="3" fontId="7" fillId="40" borderId="28" xfId="0" applyNumberFormat="1" applyFont="1" applyFill="1" applyBorder="1" applyAlignment="1">
      <alignment horizontal="right"/>
    </xf>
    <xf numFmtId="3" fontId="7" fillId="40" borderId="10" xfId="0" applyNumberFormat="1" applyFont="1" applyFill="1" applyBorder="1" applyAlignment="1">
      <alignment horizontal="right"/>
    </xf>
    <xf numFmtId="0" fontId="0" fillId="0" borderId="65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15" fillId="39" borderId="25" xfId="0" applyFont="1" applyFill="1" applyBorder="1" applyAlignment="1">
      <alignment horizontal="left" wrapText="1"/>
    </xf>
    <xf numFmtId="0" fontId="15" fillId="39" borderId="57" xfId="0" applyFont="1" applyFill="1" applyBorder="1" applyAlignment="1">
      <alignment horizontal="left" wrapText="1"/>
    </xf>
    <xf numFmtId="0" fontId="0" fillId="0" borderId="7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78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8" fillId="0" borderId="79" xfId="0" applyFont="1" applyBorder="1" applyAlignment="1">
      <alignment horizontal="center" wrapText="1"/>
    </xf>
    <xf numFmtId="0" fontId="18" fillId="0" borderId="45" xfId="0" applyFont="1" applyBorder="1" applyAlignment="1">
      <alignment horizontal="center" wrapText="1"/>
    </xf>
    <xf numFmtId="0" fontId="0" fillId="0" borderId="79" xfId="0" applyFont="1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0" fillId="0" borderId="64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15" fillId="39" borderId="69" xfId="0" applyFont="1" applyFill="1" applyBorder="1" applyAlignment="1">
      <alignment horizontal="left" wrapText="1"/>
    </xf>
    <xf numFmtId="0" fontId="15" fillId="39" borderId="55" xfId="0" applyFont="1" applyFill="1" applyBorder="1" applyAlignment="1">
      <alignment horizontal="left" wrapText="1"/>
    </xf>
    <xf numFmtId="0" fontId="0" fillId="0" borderId="7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5" fillId="39" borderId="24" xfId="0" applyFont="1" applyFill="1" applyBorder="1" applyAlignment="1">
      <alignment horizontal="left" wrapText="1"/>
    </xf>
    <xf numFmtId="0" fontId="58" fillId="0" borderId="78" xfId="0" applyFont="1" applyBorder="1" applyAlignment="1">
      <alignment horizontal="center"/>
    </xf>
    <xf numFmtId="0" fontId="58" fillId="0" borderId="20" xfId="0" applyFont="1" applyBorder="1" applyAlignment="1">
      <alignment horizontal="center"/>
    </xf>
    <xf numFmtId="0" fontId="15" fillId="0" borderId="72" xfId="0" applyFont="1" applyBorder="1" applyAlignment="1">
      <alignment horizontal="center"/>
    </xf>
    <xf numFmtId="0" fontId="15" fillId="39" borderId="81" xfId="0" applyFont="1" applyFill="1" applyBorder="1" applyAlignment="1">
      <alignment horizontal="left" wrapText="1"/>
    </xf>
    <xf numFmtId="49" fontId="19" fillId="33" borderId="19" xfId="0" applyNumberFormat="1" applyFont="1" applyFill="1" applyBorder="1" applyAlignment="1">
      <alignment horizontal="left" vertical="center"/>
    </xf>
    <xf numFmtId="0" fontId="0" fillId="33" borderId="63" xfId="0" applyFont="1" applyFill="1" applyBorder="1" applyAlignment="1">
      <alignment vertical="center"/>
    </xf>
    <xf numFmtId="0" fontId="0" fillId="33" borderId="4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75" xfId="0" applyFont="1" applyFill="1" applyBorder="1" applyAlignment="1">
      <alignment vertical="center"/>
    </xf>
    <xf numFmtId="0" fontId="0" fillId="33" borderId="82" xfId="0" applyFont="1" applyFill="1" applyBorder="1" applyAlignment="1">
      <alignment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2.7109375" style="0" customWidth="1"/>
    <col min="2" max="2" width="5.57421875" style="0" customWidth="1"/>
    <col min="4" max="4" width="10.7109375" style="0" customWidth="1"/>
    <col min="5" max="5" width="25.140625" style="0" customWidth="1"/>
    <col min="6" max="8" width="0" style="0" hidden="1" customWidth="1"/>
    <col min="9" max="11" width="10.8515625" style="0" customWidth="1"/>
    <col min="12" max="12" width="0" style="0" hidden="1" customWidth="1"/>
    <col min="13" max="13" width="10.28125" style="0" customWidth="1"/>
    <col min="14" max="15" width="8.7109375" style="0" customWidth="1"/>
  </cols>
  <sheetData>
    <row r="1" spans="1:15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">
      <c r="A2" s="29"/>
      <c r="B2" s="29"/>
      <c r="C2" s="29"/>
      <c r="D2" s="29"/>
      <c r="E2" s="143" t="s">
        <v>257</v>
      </c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3.5" thickBot="1">
      <c r="A3" s="29" t="s">
        <v>248</v>
      </c>
      <c r="B3" s="29"/>
      <c r="C3" s="29"/>
      <c r="D3" s="29"/>
      <c r="E3" s="29" t="s">
        <v>272</v>
      </c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8" customHeight="1" thickBot="1">
      <c r="A4" s="144"/>
      <c r="B4" s="144"/>
      <c r="C4" s="145" t="s">
        <v>33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5" ht="12.75">
      <c r="A5" s="266"/>
      <c r="B5" s="268" t="s">
        <v>25</v>
      </c>
      <c r="C5" s="270" t="s">
        <v>26</v>
      </c>
      <c r="D5" s="272" t="s">
        <v>27</v>
      </c>
      <c r="E5" s="277" t="s">
        <v>28</v>
      </c>
      <c r="F5" s="148"/>
      <c r="G5" s="149"/>
      <c r="H5" s="274" t="s">
        <v>22</v>
      </c>
      <c r="I5" s="262"/>
      <c r="J5" s="262"/>
      <c r="K5" s="275"/>
      <c r="L5" s="262" t="s">
        <v>23</v>
      </c>
      <c r="M5" s="262"/>
      <c r="N5" s="262"/>
      <c r="O5" s="263"/>
    </row>
    <row r="6" spans="1:15" ht="24.75" customHeight="1">
      <c r="A6" s="267"/>
      <c r="B6" s="269"/>
      <c r="C6" s="271"/>
      <c r="D6" s="273"/>
      <c r="E6" s="278"/>
      <c r="F6" s="151" t="s">
        <v>29</v>
      </c>
      <c r="G6" s="151" t="s">
        <v>30</v>
      </c>
      <c r="H6" s="150" t="s">
        <v>31</v>
      </c>
      <c r="I6" s="151">
        <v>2019</v>
      </c>
      <c r="J6" s="151">
        <v>2020</v>
      </c>
      <c r="K6" s="152">
        <v>2021</v>
      </c>
      <c r="L6" s="153" t="s">
        <v>31</v>
      </c>
      <c r="M6" s="151">
        <v>2019</v>
      </c>
      <c r="N6" s="151">
        <v>2020</v>
      </c>
      <c r="O6" s="154">
        <v>2021</v>
      </c>
    </row>
    <row r="7" spans="1:15" ht="13.5">
      <c r="A7" s="155">
        <v>1</v>
      </c>
      <c r="B7" s="264" t="s">
        <v>101</v>
      </c>
      <c r="C7" s="265"/>
      <c r="D7" s="265"/>
      <c r="E7" s="265"/>
      <c r="F7" s="100" t="e">
        <f>SUM(#REF!)</f>
        <v>#REF!</v>
      </c>
      <c r="G7" s="100" t="e">
        <f>SUM(#REF!)</f>
        <v>#REF!</v>
      </c>
      <c r="H7" s="100">
        <f aca="true" t="shared" si="0" ref="H7:O7">SUM(H8:H8)</f>
        <v>2244</v>
      </c>
      <c r="I7" s="100">
        <f t="shared" si="0"/>
        <v>1800</v>
      </c>
      <c r="J7" s="100">
        <f t="shared" si="0"/>
        <v>1800</v>
      </c>
      <c r="K7" s="101">
        <f t="shared" si="0"/>
        <v>1800</v>
      </c>
      <c r="L7" s="102">
        <f t="shared" si="0"/>
        <v>0</v>
      </c>
      <c r="M7" s="100">
        <f t="shared" si="0"/>
        <v>0</v>
      </c>
      <c r="N7" s="100">
        <f t="shared" si="0"/>
        <v>0</v>
      </c>
      <c r="O7" s="103">
        <f t="shared" si="0"/>
        <v>0</v>
      </c>
    </row>
    <row r="8" spans="1:17" ht="13.5" customHeight="1">
      <c r="A8" s="156">
        <v>2</v>
      </c>
      <c r="B8" s="157"/>
      <c r="C8" s="158" t="s">
        <v>222</v>
      </c>
      <c r="D8" s="159">
        <v>631</v>
      </c>
      <c r="E8" s="160" t="s">
        <v>97</v>
      </c>
      <c r="F8" s="108">
        <v>780000</v>
      </c>
      <c r="G8" s="104">
        <v>25891</v>
      </c>
      <c r="H8" s="104">
        <v>2244</v>
      </c>
      <c r="I8" s="104">
        <v>1800</v>
      </c>
      <c r="J8" s="104">
        <v>1800</v>
      </c>
      <c r="K8" s="105">
        <v>1800</v>
      </c>
      <c r="L8" s="106"/>
      <c r="M8" s="104"/>
      <c r="N8" s="104"/>
      <c r="O8" s="107"/>
      <c r="P8" s="1"/>
      <c r="Q8" s="1"/>
    </row>
    <row r="9" spans="1:15" ht="13.5">
      <c r="A9" s="155">
        <v>3</v>
      </c>
      <c r="B9" s="264" t="s">
        <v>99</v>
      </c>
      <c r="C9" s="265"/>
      <c r="D9" s="265"/>
      <c r="E9" s="265"/>
      <c r="F9" s="100">
        <f>SUM(F10:F10)</f>
        <v>50000</v>
      </c>
      <c r="G9" s="100">
        <f>SUM(G10:G10)</f>
        <v>1755</v>
      </c>
      <c r="H9" s="100">
        <f>SUM(H10:H10)</f>
        <v>0</v>
      </c>
      <c r="I9" s="100">
        <f>SUM(I10:I20)</f>
        <v>559197</v>
      </c>
      <c r="J9" s="100">
        <f>SUM(J10:J20)</f>
        <v>404274</v>
      </c>
      <c r="K9" s="101">
        <f>SUM(K10:K20)</f>
        <v>367830</v>
      </c>
      <c r="L9" s="102">
        <f>SUM(L10:L10)</f>
        <v>0</v>
      </c>
      <c r="M9" s="100">
        <f>SUM(M10:M22)</f>
        <v>1710867</v>
      </c>
      <c r="N9" s="100">
        <f>SUM(N10:N22)</f>
        <v>130000</v>
      </c>
      <c r="O9" s="103">
        <f>SUM(O10:O22)</f>
        <v>130000</v>
      </c>
    </row>
    <row r="10" spans="1:17" ht="13.5" customHeight="1">
      <c r="A10" s="156">
        <v>4</v>
      </c>
      <c r="B10" s="157"/>
      <c r="C10" s="158" t="s">
        <v>100</v>
      </c>
      <c r="D10" s="159">
        <v>637</v>
      </c>
      <c r="E10" s="160" t="s">
        <v>86</v>
      </c>
      <c r="F10" s="108">
        <v>50000</v>
      </c>
      <c r="G10" s="108">
        <v>1755</v>
      </c>
      <c r="H10" s="108">
        <v>0</v>
      </c>
      <c r="I10" s="108">
        <v>42699</v>
      </c>
      <c r="J10" s="108">
        <v>16000</v>
      </c>
      <c r="K10" s="109">
        <v>16000</v>
      </c>
      <c r="L10" s="110"/>
      <c r="M10" s="108"/>
      <c r="N10" s="108"/>
      <c r="O10" s="111"/>
      <c r="P10" s="1"/>
      <c r="Q10" s="1"/>
    </row>
    <row r="11" spans="1:17" ht="13.5" customHeight="1">
      <c r="A11" s="156">
        <v>5</v>
      </c>
      <c r="B11" s="157"/>
      <c r="C11" s="161" t="s">
        <v>100</v>
      </c>
      <c r="D11" s="162">
        <v>716</v>
      </c>
      <c r="E11" s="160" t="s">
        <v>268</v>
      </c>
      <c r="F11" s="108"/>
      <c r="G11" s="108"/>
      <c r="H11" s="108"/>
      <c r="I11" s="108"/>
      <c r="J11" s="108"/>
      <c r="K11" s="109"/>
      <c r="L11" s="110"/>
      <c r="M11" s="108">
        <v>20000</v>
      </c>
      <c r="N11" s="108">
        <v>30000</v>
      </c>
      <c r="O11" s="111">
        <v>30000</v>
      </c>
      <c r="P11" s="1"/>
      <c r="Q11" s="1"/>
    </row>
    <row r="12" spans="1:17" ht="13.5" customHeight="1">
      <c r="A12" s="156">
        <v>6</v>
      </c>
      <c r="B12" s="157"/>
      <c r="C12" s="161" t="s">
        <v>100</v>
      </c>
      <c r="D12" s="162">
        <v>717</v>
      </c>
      <c r="E12" s="160" t="s">
        <v>267</v>
      </c>
      <c r="F12" s="108"/>
      <c r="G12" s="108"/>
      <c r="H12" s="108"/>
      <c r="I12" s="108"/>
      <c r="J12" s="108"/>
      <c r="K12" s="109"/>
      <c r="L12" s="110"/>
      <c r="M12" s="108">
        <v>676923</v>
      </c>
      <c r="N12" s="108">
        <v>0</v>
      </c>
      <c r="O12" s="111">
        <v>0</v>
      </c>
      <c r="P12" s="1"/>
      <c r="Q12" s="1"/>
    </row>
    <row r="13" spans="1:17" ht="13.5" customHeight="1">
      <c r="A13" s="156">
        <v>7</v>
      </c>
      <c r="B13" s="157"/>
      <c r="C13" s="161" t="s">
        <v>182</v>
      </c>
      <c r="D13" s="162">
        <v>620</v>
      </c>
      <c r="E13" s="160" t="s">
        <v>249</v>
      </c>
      <c r="F13" s="108"/>
      <c r="G13" s="108"/>
      <c r="H13" s="108"/>
      <c r="I13" s="108">
        <v>7999</v>
      </c>
      <c r="J13" s="108">
        <v>2000</v>
      </c>
      <c r="K13" s="109">
        <v>0</v>
      </c>
      <c r="L13" s="110"/>
      <c r="M13" s="108"/>
      <c r="N13" s="108"/>
      <c r="O13" s="111"/>
      <c r="P13" s="1"/>
      <c r="Q13" s="1"/>
    </row>
    <row r="14" spans="1:17" ht="13.5" customHeight="1">
      <c r="A14" s="156">
        <v>8</v>
      </c>
      <c r="B14" s="157"/>
      <c r="C14" s="161" t="s">
        <v>182</v>
      </c>
      <c r="D14" s="162">
        <v>631</v>
      </c>
      <c r="E14" s="160" t="s">
        <v>250</v>
      </c>
      <c r="F14" s="108"/>
      <c r="G14" s="108"/>
      <c r="H14" s="108"/>
      <c r="I14" s="108">
        <v>650</v>
      </c>
      <c r="J14" s="108">
        <v>0</v>
      </c>
      <c r="K14" s="109">
        <v>0</v>
      </c>
      <c r="L14" s="110"/>
      <c r="M14" s="108"/>
      <c r="N14" s="108"/>
      <c r="O14" s="111"/>
      <c r="P14" s="1"/>
      <c r="Q14" s="1"/>
    </row>
    <row r="15" spans="1:17" ht="13.5" customHeight="1">
      <c r="A15" s="156">
        <v>9</v>
      </c>
      <c r="B15" s="157"/>
      <c r="C15" s="161" t="s">
        <v>182</v>
      </c>
      <c r="D15" s="162">
        <v>632</v>
      </c>
      <c r="E15" s="160" t="s">
        <v>107</v>
      </c>
      <c r="F15" s="108"/>
      <c r="G15" s="108"/>
      <c r="H15" s="108"/>
      <c r="I15" s="108">
        <v>26900</v>
      </c>
      <c r="J15" s="108">
        <v>26900</v>
      </c>
      <c r="K15" s="109">
        <v>26900</v>
      </c>
      <c r="L15" s="110"/>
      <c r="M15" s="108"/>
      <c r="N15" s="108"/>
      <c r="O15" s="111"/>
      <c r="P15" s="1"/>
      <c r="Q15" s="1"/>
    </row>
    <row r="16" spans="1:17" ht="13.5" customHeight="1">
      <c r="A16" s="156">
        <v>10</v>
      </c>
      <c r="B16" s="157"/>
      <c r="C16" s="161" t="s">
        <v>182</v>
      </c>
      <c r="D16" s="162">
        <v>633</v>
      </c>
      <c r="E16" s="160" t="s">
        <v>251</v>
      </c>
      <c r="F16" s="108"/>
      <c r="G16" s="108"/>
      <c r="H16" s="108"/>
      <c r="I16" s="108">
        <v>134011</v>
      </c>
      <c r="J16" s="108">
        <v>22499</v>
      </c>
      <c r="K16" s="109">
        <v>0</v>
      </c>
      <c r="L16" s="110"/>
      <c r="M16" s="108"/>
      <c r="N16" s="108"/>
      <c r="O16" s="111"/>
      <c r="P16" s="1"/>
      <c r="Q16" s="1"/>
    </row>
    <row r="17" spans="1:17" ht="13.5" customHeight="1">
      <c r="A17" s="156">
        <v>11</v>
      </c>
      <c r="B17" s="157"/>
      <c r="C17" s="161" t="s">
        <v>182</v>
      </c>
      <c r="D17" s="162">
        <v>634</v>
      </c>
      <c r="E17" s="160" t="s">
        <v>183</v>
      </c>
      <c r="F17" s="108"/>
      <c r="G17" s="108"/>
      <c r="H17" s="108"/>
      <c r="I17" s="108">
        <v>18100</v>
      </c>
      <c r="J17" s="108">
        <v>18100</v>
      </c>
      <c r="K17" s="109">
        <v>18100</v>
      </c>
      <c r="L17" s="110"/>
      <c r="M17" s="108"/>
      <c r="N17" s="108"/>
      <c r="O17" s="111"/>
      <c r="P17" s="1"/>
      <c r="Q17" s="1"/>
    </row>
    <row r="18" spans="1:17" ht="13.5" customHeight="1">
      <c r="A18" s="156">
        <v>12</v>
      </c>
      <c r="B18" s="157"/>
      <c r="C18" s="161" t="s">
        <v>182</v>
      </c>
      <c r="D18" s="162">
        <v>635</v>
      </c>
      <c r="E18" s="160" t="s">
        <v>184</v>
      </c>
      <c r="F18" s="108"/>
      <c r="G18" s="108"/>
      <c r="H18" s="108"/>
      <c r="I18" s="108">
        <v>80000</v>
      </c>
      <c r="J18" s="108">
        <v>80000</v>
      </c>
      <c r="K18" s="109">
        <v>80000</v>
      </c>
      <c r="L18" s="110"/>
      <c r="M18" s="108"/>
      <c r="N18" s="108"/>
      <c r="O18" s="111"/>
      <c r="P18" s="1"/>
      <c r="Q18" s="1"/>
    </row>
    <row r="19" spans="1:17" ht="13.5" customHeight="1">
      <c r="A19" s="156">
        <v>13</v>
      </c>
      <c r="B19" s="157"/>
      <c r="C19" s="161" t="s">
        <v>182</v>
      </c>
      <c r="D19" s="162">
        <v>636</v>
      </c>
      <c r="E19" s="160" t="s">
        <v>185</v>
      </c>
      <c r="F19" s="108"/>
      <c r="G19" s="108"/>
      <c r="H19" s="108"/>
      <c r="I19" s="108">
        <v>145000</v>
      </c>
      <c r="J19" s="108">
        <v>155000</v>
      </c>
      <c r="K19" s="109">
        <v>155000</v>
      </c>
      <c r="L19" s="110"/>
      <c r="M19" s="108"/>
      <c r="N19" s="108"/>
      <c r="O19" s="111"/>
      <c r="P19" s="1"/>
      <c r="Q19" s="1"/>
    </row>
    <row r="20" spans="1:17" ht="13.5" customHeight="1">
      <c r="A20" s="156">
        <v>14</v>
      </c>
      <c r="B20" s="157"/>
      <c r="C20" s="161" t="s">
        <v>182</v>
      </c>
      <c r="D20" s="162">
        <v>637</v>
      </c>
      <c r="E20" s="160" t="s">
        <v>86</v>
      </c>
      <c r="F20" s="108"/>
      <c r="G20" s="108"/>
      <c r="H20" s="108"/>
      <c r="I20" s="108">
        <v>103838</v>
      </c>
      <c r="J20" s="108">
        <v>83775</v>
      </c>
      <c r="K20" s="109">
        <v>71830</v>
      </c>
      <c r="L20" s="110"/>
      <c r="M20" s="108"/>
      <c r="N20" s="108"/>
      <c r="O20" s="111"/>
      <c r="P20" s="1"/>
      <c r="Q20" s="1"/>
    </row>
    <row r="21" spans="1:17" ht="13.5" customHeight="1">
      <c r="A21" s="156">
        <v>15</v>
      </c>
      <c r="B21" s="157"/>
      <c r="C21" s="161" t="s">
        <v>182</v>
      </c>
      <c r="D21" s="162">
        <v>711</v>
      </c>
      <c r="E21" s="160" t="s">
        <v>186</v>
      </c>
      <c r="F21" s="108"/>
      <c r="G21" s="108"/>
      <c r="H21" s="108"/>
      <c r="I21" s="108"/>
      <c r="J21" s="108"/>
      <c r="K21" s="109"/>
      <c r="L21" s="110"/>
      <c r="M21" s="108">
        <v>80000</v>
      </c>
      <c r="N21" s="108">
        <v>100000</v>
      </c>
      <c r="O21" s="111">
        <v>100000</v>
      </c>
      <c r="P21" s="1"/>
      <c r="Q21" s="1"/>
    </row>
    <row r="22" spans="1:17" ht="13.5" customHeight="1">
      <c r="A22" s="156">
        <v>16</v>
      </c>
      <c r="B22" s="163"/>
      <c r="C22" s="158" t="s">
        <v>182</v>
      </c>
      <c r="D22" s="162">
        <v>717</v>
      </c>
      <c r="E22" s="160" t="s">
        <v>254</v>
      </c>
      <c r="F22" s="108"/>
      <c r="G22" s="108"/>
      <c r="H22" s="108"/>
      <c r="I22" s="108"/>
      <c r="J22" s="108"/>
      <c r="K22" s="109"/>
      <c r="L22" s="110"/>
      <c r="M22" s="108">
        <v>933944</v>
      </c>
      <c r="N22" s="108">
        <v>0</v>
      </c>
      <c r="O22" s="111">
        <v>0</v>
      </c>
      <c r="P22" s="1"/>
      <c r="Q22" s="1"/>
    </row>
    <row r="23" spans="1:15" ht="13.5">
      <c r="A23" s="156">
        <v>17</v>
      </c>
      <c r="B23" s="264" t="s">
        <v>209</v>
      </c>
      <c r="C23" s="265"/>
      <c r="D23" s="265"/>
      <c r="E23" s="265"/>
      <c r="F23" s="100">
        <f aca="true" t="shared" si="1" ref="F23:O23">F24</f>
        <v>20000</v>
      </c>
      <c r="G23" s="100">
        <f t="shared" si="1"/>
        <v>517</v>
      </c>
      <c r="H23" s="100">
        <f t="shared" si="1"/>
        <v>2300</v>
      </c>
      <c r="I23" s="100">
        <f t="shared" si="1"/>
        <v>14000</v>
      </c>
      <c r="J23" s="100">
        <f t="shared" si="1"/>
        <v>14000</v>
      </c>
      <c r="K23" s="101">
        <f t="shared" si="1"/>
        <v>14000</v>
      </c>
      <c r="L23" s="102">
        <f t="shared" si="1"/>
        <v>0</v>
      </c>
      <c r="M23" s="100">
        <f t="shared" si="1"/>
        <v>0</v>
      </c>
      <c r="N23" s="100">
        <f t="shared" si="1"/>
        <v>0</v>
      </c>
      <c r="O23" s="103">
        <f t="shared" si="1"/>
        <v>0</v>
      </c>
    </row>
    <row r="24" spans="1:17" ht="13.5" customHeight="1" thickBot="1">
      <c r="A24" s="164">
        <v>18</v>
      </c>
      <c r="B24" s="165"/>
      <c r="C24" s="166" t="s">
        <v>222</v>
      </c>
      <c r="D24" s="167">
        <v>642</v>
      </c>
      <c r="E24" s="168" t="s">
        <v>98</v>
      </c>
      <c r="F24" s="112">
        <v>20000</v>
      </c>
      <c r="G24" s="112">
        <v>517</v>
      </c>
      <c r="H24" s="112">
        <v>2300</v>
      </c>
      <c r="I24" s="112">
        <v>14000</v>
      </c>
      <c r="J24" s="112">
        <v>14000</v>
      </c>
      <c r="K24" s="169">
        <v>14000</v>
      </c>
      <c r="L24" s="113"/>
      <c r="M24" s="112"/>
      <c r="N24" s="112"/>
      <c r="O24" s="114"/>
      <c r="P24" s="1"/>
      <c r="Q24" s="1"/>
    </row>
    <row r="25" spans="1:15" ht="13.5">
      <c r="A25" s="29"/>
      <c r="B25" s="276" t="s">
        <v>53</v>
      </c>
      <c r="C25" s="276"/>
      <c r="D25" s="276"/>
      <c r="E25" s="29"/>
      <c r="F25" s="115" t="e">
        <f>F7+F9+#REF!+#REF!+#REF!+F23</f>
        <v>#REF!</v>
      </c>
      <c r="G25" s="115" t="e">
        <f>G7+G9+#REF!+#REF!+#REF!+G23</f>
        <v>#REF!</v>
      </c>
      <c r="H25" s="115" t="e">
        <f>H7+H9+#REF!+#REF!+#REF!+H23</f>
        <v>#REF!</v>
      </c>
      <c r="I25" s="115">
        <f>I7+I9+I23</f>
        <v>574997</v>
      </c>
      <c r="J25" s="115">
        <f>J7+J9+J23</f>
        <v>420074</v>
      </c>
      <c r="K25" s="115">
        <f>K7+K9+K23</f>
        <v>383630</v>
      </c>
      <c r="L25" s="115" t="e">
        <f>L7+L9+#REF!+#REF!+#REF!+L23</f>
        <v>#REF!</v>
      </c>
      <c r="M25" s="115">
        <f>M7+M9+M23</f>
        <v>1710867</v>
      </c>
      <c r="N25" s="115">
        <f>N7+N9+N23</f>
        <v>130000</v>
      </c>
      <c r="O25" s="115">
        <f>O7+O9+O23</f>
        <v>130000</v>
      </c>
    </row>
    <row r="26" spans="1:15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</sheetData>
  <sheetProtection/>
  <mergeCells count="11">
    <mergeCell ref="B25:D25"/>
    <mergeCell ref="B9:E9"/>
    <mergeCell ref="E5:E6"/>
    <mergeCell ref="B23:E23"/>
    <mergeCell ref="L5:O5"/>
    <mergeCell ref="B7:E7"/>
    <mergeCell ref="A5:A6"/>
    <mergeCell ref="B5:B6"/>
    <mergeCell ref="C5:C6"/>
    <mergeCell ref="D5:D6"/>
    <mergeCell ref="H5:K5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2.7109375" style="0" customWidth="1"/>
    <col min="2" max="2" width="5.57421875" style="0" customWidth="1"/>
    <col min="4" max="4" width="10.7109375" style="0" customWidth="1"/>
    <col min="5" max="5" width="25.140625" style="0" customWidth="1"/>
    <col min="6" max="8" width="0" style="0" hidden="1" customWidth="1"/>
    <col min="9" max="11" width="10.8515625" style="0" customWidth="1"/>
    <col min="12" max="12" width="0" style="0" hidden="1" customWidth="1"/>
    <col min="13" max="15" width="8.7109375" style="0" customWidth="1"/>
  </cols>
  <sheetData>
    <row r="1" spans="1:15" ht="18" customHeight="1" thickBot="1">
      <c r="A1" s="144"/>
      <c r="B1" s="146"/>
      <c r="C1" s="145" t="s">
        <v>42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</row>
    <row r="2" spans="1:15" ht="12.75">
      <c r="A2" s="281"/>
      <c r="B2" s="272" t="s">
        <v>25</v>
      </c>
      <c r="C2" s="270" t="s">
        <v>26</v>
      </c>
      <c r="D2" s="272" t="s">
        <v>27</v>
      </c>
      <c r="E2" s="277" t="s">
        <v>28</v>
      </c>
      <c r="F2" s="148"/>
      <c r="G2" s="149"/>
      <c r="H2" s="274" t="s">
        <v>22</v>
      </c>
      <c r="I2" s="262"/>
      <c r="J2" s="262"/>
      <c r="K2" s="275"/>
      <c r="L2" s="262" t="s">
        <v>23</v>
      </c>
      <c r="M2" s="262"/>
      <c r="N2" s="262"/>
      <c r="O2" s="263"/>
    </row>
    <row r="3" spans="1:15" ht="24.75" customHeight="1">
      <c r="A3" s="282"/>
      <c r="B3" s="273"/>
      <c r="C3" s="271"/>
      <c r="D3" s="273"/>
      <c r="E3" s="278"/>
      <c r="F3" s="151" t="s">
        <v>29</v>
      </c>
      <c r="G3" s="151" t="s">
        <v>30</v>
      </c>
      <c r="H3" s="150" t="s">
        <v>31</v>
      </c>
      <c r="I3" s="151">
        <v>2019</v>
      </c>
      <c r="J3" s="151">
        <v>2020</v>
      </c>
      <c r="K3" s="152">
        <v>2021</v>
      </c>
      <c r="L3" s="153" t="s">
        <v>31</v>
      </c>
      <c r="M3" s="151">
        <v>2019</v>
      </c>
      <c r="N3" s="151">
        <v>2020</v>
      </c>
      <c r="O3" s="154">
        <v>2021</v>
      </c>
    </row>
    <row r="4" spans="1:15" ht="13.5">
      <c r="A4" s="40">
        <v>1</v>
      </c>
      <c r="B4" s="283" t="s">
        <v>68</v>
      </c>
      <c r="C4" s="265"/>
      <c r="D4" s="265"/>
      <c r="E4" s="265"/>
      <c r="F4" s="100" t="e">
        <f>SUM(#REF!)</f>
        <v>#REF!</v>
      </c>
      <c r="G4" s="100" t="e">
        <f>SUM(#REF!)</f>
        <v>#REF!</v>
      </c>
      <c r="H4" s="100">
        <f aca="true" t="shared" si="0" ref="H4:O4">SUM(H5:H5)</f>
        <v>2244</v>
      </c>
      <c r="I4" s="100">
        <f>SUM(I5:I5)</f>
        <v>1100000</v>
      </c>
      <c r="J4" s="100">
        <f>SUM(J5:J5)</f>
        <v>1150000</v>
      </c>
      <c r="K4" s="101">
        <f>SUM(K5:K5)</f>
        <v>1150000</v>
      </c>
      <c r="L4" s="102">
        <f t="shared" si="0"/>
        <v>0</v>
      </c>
      <c r="M4" s="100">
        <f t="shared" si="0"/>
        <v>0</v>
      </c>
      <c r="N4" s="100">
        <f t="shared" si="0"/>
        <v>0</v>
      </c>
      <c r="O4" s="103">
        <f t="shared" si="0"/>
        <v>0</v>
      </c>
    </row>
    <row r="5" spans="1:17" ht="13.5" customHeight="1" thickBot="1">
      <c r="A5" s="42">
        <v>2</v>
      </c>
      <c r="B5" s="183"/>
      <c r="C5" s="166" t="s">
        <v>224</v>
      </c>
      <c r="D5" s="167">
        <v>644</v>
      </c>
      <c r="E5" s="168" t="s">
        <v>146</v>
      </c>
      <c r="F5" s="112">
        <v>780000</v>
      </c>
      <c r="G5" s="206">
        <v>25891</v>
      </c>
      <c r="H5" s="206">
        <v>2244</v>
      </c>
      <c r="I5" s="206">
        <v>1100000</v>
      </c>
      <c r="J5" s="206">
        <v>1150000</v>
      </c>
      <c r="K5" s="207">
        <v>1150000</v>
      </c>
      <c r="L5" s="208"/>
      <c r="M5" s="206"/>
      <c r="N5" s="206"/>
      <c r="O5" s="209"/>
      <c r="P5" s="1"/>
      <c r="Q5" s="1"/>
    </row>
    <row r="6" spans="1:15" ht="13.5">
      <c r="A6" s="29"/>
      <c r="B6" s="276" t="s">
        <v>69</v>
      </c>
      <c r="C6" s="276"/>
      <c r="D6" s="276"/>
      <c r="E6" s="29"/>
      <c r="F6" s="115" t="e">
        <f>F4+#REF!+#REF!+#REF!+#REF!+#REF!</f>
        <v>#REF!</v>
      </c>
      <c r="G6" s="115" t="e">
        <f>G4+#REF!+#REF!+#REF!+#REF!+#REF!</f>
        <v>#REF!</v>
      </c>
      <c r="H6" s="115" t="e">
        <f>H4+#REF!+#REF!+#REF!+#REF!+#REF!</f>
        <v>#REF!</v>
      </c>
      <c r="I6" s="115">
        <f>I4</f>
        <v>1100000</v>
      </c>
      <c r="J6" s="115">
        <f>J4</f>
        <v>1150000</v>
      </c>
      <c r="K6" s="115">
        <f>K4</f>
        <v>1150000</v>
      </c>
      <c r="L6" s="115" t="e">
        <f>L4+#REF!+#REF!+#REF!+#REF!+#REF!</f>
        <v>#REF!</v>
      </c>
      <c r="M6" s="115">
        <f>M4</f>
        <v>0</v>
      </c>
      <c r="N6" s="115">
        <f>N4</f>
        <v>0</v>
      </c>
      <c r="O6" s="115">
        <f>O4</f>
        <v>0</v>
      </c>
    </row>
    <row r="7" spans="1:15" ht="12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</sheetData>
  <sheetProtection/>
  <mergeCells count="9">
    <mergeCell ref="L2:O2"/>
    <mergeCell ref="B4:E4"/>
    <mergeCell ref="B6:D6"/>
    <mergeCell ref="E2:E3"/>
    <mergeCell ref="H2:K2"/>
    <mergeCell ref="A2:A3"/>
    <mergeCell ref="B2:B3"/>
    <mergeCell ref="C2:C3"/>
    <mergeCell ref="D2:D3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2.7109375" style="0" customWidth="1"/>
    <col min="2" max="2" width="5.57421875" style="0" customWidth="1"/>
    <col min="4" max="4" width="10.7109375" style="0" customWidth="1"/>
    <col min="5" max="5" width="25.140625" style="0" customWidth="1"/>
    <col min="6" max="8" width="0" style="0" hidden="1" customWidth="1"/>
    <col min="9" max="11" width="10.8515625" style="0" customWidth="1"/>
    <col min="12" max="12" width="0" style="0" hidden="1" customWidth="1"/>
    <col min="13" max="15" width="8.7109375" style="0" customWidth="1"/>
  </cols>
  <sheetData>
    <row r="1" spans="1:15" ht="18" customHeight="1" thickBot="1">
      <c r="A1" s="144"/>
      <c r="B1" s="146"/>
      <c r="C1" s="145" t="s">
        <v>43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</row>
    <row r="2" spans="1:15" ht="12.75">
      <c r="A2" s="281"/>
      <c r="B2" s="272" t="s">
        <v>25</v>
      </c>
      <c r="C2" s="270" t="s">
        <v>26</v>
      </c>
      <c r="D2" s="272" t="s">
        <v>27</v>
      </c>
      <c r="E2" s="277" t="s">
        <v>28</v>
      </c>
      <c r="F2" s="148"/>
      <c r="G2" s="149"/>
      <c r="H2" s="274" t="s">
        <v>22</v>
      </c>
      <c r="I2" s="262"/>
      <c r="J2" s="262"/>
      <c r="K2" s="275"/>
      <c r="L2" s="262" t="s">
        <v>23</v>
      </c>
      <c r="M2" s="262"/>
      <c r="N2" s="262"/>
      <c r="O2" s="263"/>
    </row>
    <row r="3" spans="1:15" ht="24.75" customHeight="1">
      <c r="A3" s="282"/>
      <c r="B3" s="273"/>
      <c r="C3" s="271"/>
      <c r="D3" s="273"/>
      <c r="E3" s="278"/>
      <c r="F3" s="151" t="s">
        <v>29</v>
      </c>
      <c r="G3" s="151" t="s">
        <v>30</v>
      </c>
      <c r="H3" s="150" t="s">
        <v>31</v>
      </c>
      <c r="I3" s="151">
        <v>2019</v>
      </c>
      <c r="J3" s="151">
        <v>2020</v>
      </c>
      <c r="K3" s="152">
        <v>2021</v>
      </c>
      <c r="L3" s="153" t="s">
        <v>31</v>
      </c>
      <c r="M3" s="151">
        <v>2019</v>
      </c>
      <c r="N3" s="151">
        <v>2020</v>
      </c>
      <c r="O3" s="154">
        <v>2021</v>
      </c>
    </row>
    <row r="4" spans="1:15" ht="13.5">
      <c r="A4" s="40">
        <v>1</v>
      </c>
      <c r="B4" s="283" t="s">
        <v>70</v>
      </c>
      <c r="C4" s="265"/>
      <c r="D4" s="265"/>
      <c r="E4" s="265"/>
      <c r="F4" s="100" t="e">
        <f>SUM(#REF!)</f>
        <v>#REF!</v>
      </c>
      <c r="G4" s="100" t="e">
        <f>SUM(#REF!)</f>
        <v>#REF!</v>
      </c>
      <c r="H4" s="100">
        <f>SUM(H5:H5)</f>
        <v>2244</v>
      </c>
      <c r="I4" s="100">
        <f>SUM(I5)</f>
        <v>415000</v>
      </c>
      <c r="J4" s="100">
        <f>SUM(J5)</f>
        <v>425000</v>
      </c>
      <c r="K4" s="101">
        <f>SUM(K5)</f>
        <v>435000</v>
      </c>
      <c r="L4" s="102">
        <f>SUM(L5:L5)</f>
        <v>0</v>
      </c>
      <c r="M4" s="100">
        <f>SUM(M6)</f>
        <v>106320</v>
      </c>
      <c r="N4" s="100">
        <f>SUM(N6)</f>
        <v>0</v>
      </c>
      <c r="O4" s="103">
        <f>SUM(O6)</f>
        <v>0</v>
      </c>
    </row>
    <row r="5" spans="1:17" ht="13.5" customHeight="1">
      <c r="A5" s="41">
        <v>2</v>
      </c>
      <c r="B5" s="182"/>
      <c r="C5" s="158" t="s">
        <v>144</v>
      </c>
      <c r="D5" s="159">
        <v>641</v>
      </c>
      <c r="E5" s="160" t="s">
        <v>145</v>
      </c>
      <c r="F5" s="108">
        <v>780000</v>
      </c>
      <c r="G5" s="104">
        <v>25891</v>
      </c>
      <c r="H5" s="104">
        <v>2244</v>
      </c>
      <c r="I5" s="104">
        <v>415000</v>
      </c>
      <c r="J5" s="104">
        <v>425000</v>
      </c>
      <c r="K5" s="105">
        <v>435000</v>
      </c>
      <c r="L5" s="106"/>
      <c r="M5" s="104"/>
      <c r="N5" s="104"/>
      <c r="O5" s="107"/>
      <c r="P5" s="1"/>
      <c r="Q5" s="1"/>
    </row>
    <row r="6" spans="1:17" ht="13.5" customHeight="1">
      <c r="A6" s="41">
        <v>3</v>
      </c>
      <c r="B6" s="199"/>
      <c r="C6" s="158" t="s">
        <v>144</v>
      </c>
      <c r="D6" s="162">
        <v>721</v>
      </c>
      <c r="E6" s="160" t="s">
        <v>255</v>
      </c>
      <c r="F6" s="108"/>
      <c r="G6" s="104"/>
      <c r="H6" s="104"/>
      <c r="I6" s="104"/>
      <c r="J6" s="104"/>
      <c r="K6" s="105"/>
      <c r="L6" s="106"/>
      <c r="M6" s="104">
        <v>106320</v>
      </c>
      <c r="N6" s="104">
        <v>0</v>
      </c>
      <c r="O6" s="107">
        <v>0</v>
      </c>
      <c r="P6" s="1"/>
      <c r="Q6" s="1"/>
    </row>
    <row r="7" spans="1:15" ht="13.5">
      <c r="A7" s="40">
        <v>4</v>
      </c>
      <c r="B7" s="283" t="s">
        <v>151</v>
      </c>
      <c r="C7" s="265"/>
      <c r="D7" s="265"/>
      <c r="E7" s="265"/>
      <c r="F7" s="100">
        <f>SUM(F9:F11)</f>
        <v>47000</v>
      </c>
      <c r="G7" s="100">
        <f>SUM(G9:G11)</f>
        <v>1359</v>
      </c>
      <c r="H7" s="100">
        <f>SUM(H9:H11)</f>
        <v>1508</v>
      </c>
      <c r="I7" s="100">
        <f>SUM(I8:I11)</f>
        <v>67400</v>
      </c>
      <c r="J7" s="100">
        <f>SUM(J8:J11)</f>
        <v>72400</v>
      </c>
      <c r="K7" s="101">
        <f>SUM(K8:K11)</f>
        <v>72400</v>
      </c>
      <c r="L7" s="102">
        <f>SUM(L9:L11)</f>
        <v>0</v>
      </c>
      <c r="M7" s="100">
        <f>SUM(M9:M11)</f>
        <v>0</v>
      </c>
      <c r="N7" s="100">
        <f>SUM(N9:N11)</f>
        <v>0</v>
      </c>
      <c r="O7" s="103">
        <f>SUM(O9:O11)</f>
        <v>0</v>
      </c>
    </row>
    <row r="8" spans="1:15" ht="12.75">
      <c r="A8" s="40">
        <v>5</v>
      </c>
      <c r="B8" s="196"/>
      <c r="C8" s="210" t="s">
        <v>144</v>
      </c>
      <c r="D8" s="197">
        <v>620</v>
      </c>
      <c r="E8" s="198" t="s">
        <v>91</v>
      </c>
      <c r="F8" s="126"/>
      <c r="G8" s="126"/>
      <c r="H8" s="126"/>
      <c r="I8" s="126">
        <v>5000</v>
      </c>
      <c r="J8" s="126">
        <v>5000</v>
      </c>
      <c r="K8" s="127">
        <v>5000</v>
      </c>
      <c r="L8" s="129"/>
      <c r="M8" s="126"/>
      <c r="N8" s="126"/>
      <c r="O8" s="130"/>
    </row>
    <row r="9" spans="1:17" ht="13.5" customHeight="1">
      <c r="A9" s="41">
        <v>6</v>
      </c>
      <c r="B9" s="182"/>
      <c r="C9" s="184" t="s">
        <v>144</v>
      </c>
      <c r="D9" s="185">
        <v>633</v>
      </c>
      <c r="E9" s="160" t="s">
        <v>205</v>
      </c>
      <c r="F9" s="108">
        <v>40000</v>
      </c>
      <c r="G9" s="108">
        <v>1235</v>
      </c>
      <c r="H9" s="108">
        <v>1250</v>
      </c>
      <c r="I9" s="108">
        <v>1400</v>
      </c>
      <c r="J9" s="108">
        <v>1400</v>
      </c>
      <c r="K9" s="109">
        <v>1400</v>
      </c>
      <c r="L9" s="110"/>
      <c r="M9" s="108"/>
      <c r="N9" s="108"/>
      <c r="O9" s="111"/>
      <c r="P9" s="1"/>
      <c r="Q9" s="1"/>
    </row>
    <row r="10" spans="1:17" ht="12.75">
      <c r="A10" s="40">
        <v>7</v>
      </c>
      <c r="B10" s="182"/>
      <c r="C10" s="184" t="s">
        <v>144</v>
      </c>
      <c r="D10" s="185">
        <v>637</v>
      </c>
      <c r="E10" s="160" t="s">
        <v>149</v>
      </c>
      <c r="F10" s="108">
        <v>4000</v>
      </c>
      <c r="G10" s="108">
        <v>0</v>
      </c>
      <c r="H10" s="108">
        <v>133</v>
      </c>
      <c r="I10" s="108">
        <v>45000</v>
      </c>
      <c r="J10" s="108">
        <v>50000</v>
      </c>
      <c r="K10" s="109">
        <v>50000</v>
      </c>
      <c r="L10" s="110"/>
      <c r="M10" s="108"/>
      <c r="N10" s="108"/>
      <c r="O10" s="111"/>
      <c r="P10" s="1"/>
      <c r="Q10" s="1"/>
    </row>
    <row r="11" spans="1:17" ht="13.5" customHeight="1">
      <c r="A11" s="41">
        <v>8</v>
      </c>
      <c r="B11" s="182"/>
      <c r="C11" s="184" t="s">
        <v>144</v>
      </c>
      <c r="D11" s="185">
        <v>637</v>
      </c>
      <c r="E11" s="160" t="s">
        <v>150</v>
      </c>
      <c r="F11" s="108">
        <v>3000</v>
      </c>
      <c r="G11" s="108">
        <v>124</v>
      </c>
      <c r="H11" s="108">
        <v>125</v>
      </c>
      <c r="I11" s="108">
        <v>16000</v>
      </c>
      <c r="J11" s="108">
        <v>16000</v>
      </c>
      <c r="K11" s="109">
        <v>16000</v>
      </c>
      <c r="L11" s="110"/>
      <c r="M11" s="108"/>
      <c r="N11" s="108"/>
      <c r="O11" s="111"/>
      <c r="P11" s="1"/>
      <c r="Q11" s="1"/>
    </row>
    <row r="12" spans="1:15" ht="13.5">
      <c r="A12" s="41">
        <v>9</v>
      </c>
      <c r="B12" s="283" t="s">
        <v>152</v>
      </c>
      <c r="C12" s="265"/>
      <c r="D12" s="265"/>
      <c r="E12" s="265"/>
      <c r="F12" s="100">
        <f aca="true" t="shared" si="0" ref="F12:O12">F13</f>
        <v>17000</v>
      </c>
      <c r="G12" s="100">
        <f t="shared" si="0"/>
        <v>825</v>
      </c>
      <c r="H12" s="100">
        <f t="shared" si="0"/>
        <v>950</v>
      </c>
      <c r="I12" s="100">
        <f t="shared" si="0"/>
        <v>140000</v>
      </c>
      <c r="J12" s="100">
        <f t="shared" si="0"/>
        <v>140000</v>
      </c>
      <c r="K12" s="101">
        <f t="shared" si="0"/>
        <v>140000</v>
      </c>
      <c r="L12" s="102">
        <f t="shared" si="0"/>
        <v>0</v>
      </c>
      <c r="M12" s="100">
        <f t="shared" si="0"/>
        <v>0</v>
      </c>
      <c r="N12" s="100">
        <f t="shared" si="0"/>
        <v>0</v>
      </c>
      <c r="O12" s="103">
        <f t="shared" si="0"/>
        <v>0</v>
      </c>
    </row>
    <row r="13" spans="1:17" ht="13.5" customHeight="1" thickBot="1">
      <c r="A13" s="212">
        <v>10</v>
      </c>
      <c r="B13" s="183"/>
      <c r="C13" s="166" t="s">
        <v>144</v>
      </c>
      <c r="D13" s="167">
        <v>642</v>
      </c>
      <c r="E13" s="168" t="s">
        <v>147</v>
      </c>
      <c r="F13" s="112">
        <v>17000</v>
      </c>
      <c r="G13" s="112">
        <v>825</v>
      </c>
      <c r="H13" s="112">
        <v>950</v>
      </c>
      <c r="I13" s="112">
        <v>140000</v>
      </c>
      <c r="J13" s="112">
        <v>140000</v>
      </c>
      <c r="K13" s="169">
        <v>140000</v>
      </c>
      <c r="L13" s="113"/>
      <c r="M13" s="112"/>
      <c r="N13" s="112"/>
      <c r="O13" s="114"/>
      <c r="P13" s="1"/>
      <c r="Q13" s="1"/>
    </row>
    <row r="14" spans="1:15" ht="13.5">
      <c r="A14" s="29"/>
      <c r="B14" s="276" t="s">
        <v>71</v>
      </c>
      <c r="C14" s="276"/>
      <c r="D14" s="276"/>
      <c r="E14" s="29"/>
      <c r="F14" s="115" t="e">
        <f>F4+#REF!+F7+F12+#REF!+#REF!</f>
        <v>#REF!</v>
      </c>
      <c r="G14" s="115" t="e">
        <f>G4+#REF!+G7+G12+#REF!+#REF!</f>
        <v>#REF!</v>
      </c>
      <c r="H14" s="115" t="e">
        <f>H4+#REF!+H7+H12+#REF!+#REF!</f>
        <v>#REF!</v>
      </c>
      <c r="I14" s="115">
        <f>I4+I7+I12</f>
        <v>622400</v>
      </c>
      <c r="J14" s="115">
        <f>J4+J7+J12</f>
        <v>637400</v>
      </c>
      <c r="K14" s="115">
        <f>K4+K7+K12</f>
        <v>647400</v>
      </c>
      <c r="L14" s="115" t="e">
        <f>L4+#REF!+L7+L12+#REF!+#REF!</f>
        <v>#REF!</v>
      </c>
      <c r="M14" s="115">
        <f>M4+M7+M12</f>
        <v>106320</v>
      </c>
      <c r="N14" s="115">
        <f>N4+N7+N12</f>
        <v>0</v>
      </c>
      <c r="O14" s="115">
        <f>O4+O7+O12</f>
        <v>0</v>
      </c>
    </row>
  </sheetData>
  <sheetProtection/>
  <mergeCells count="11">
    <mergeCell ref="B4:E4"/>
    <mergeCell ref="B14:D14"/>
    <mergeCell ref="B7:E7"/>
    <mergeCell ref="B12:E12"/>
    <mergeCell ref="H2:K2"/>
    <mergeCell ref="L2:O2"/>
    <mergeCell ref="E2:E3"/>
    <mergeCell ref="A2:A3"/>
    <mergeCell ref="B2:B3"/>
    <mergeCell ref="C2:C3"/>
    <mergeCell ref="D2:D3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R15" sqref="R15"/>
    </sheetView>
  </sheetViews>
  <sheetFormatPr defaultColWidth="9.140625" defaultRowHeight="12.75"/>
  <cols>
    <col min="1" max="1" width="2.7109375" style="0" customWidth="1"/>
    <col min="2" max="2" width="5.57421875" style="0" customWidth="1"/>
    <col min="4" max="4" width="10.7109375" style="0" customWidth="1"/>
    <col min="5" max="5" width="25.140625" style="0" customWidth="1"/>
    <col min="6" max="6" width="9.140625" style="0" hidden="1" customWidth="1"/>
    <col min="7" max="9" width="10.8515625" style="0" customWidth="1"/>
    <col min="10" max="10" width="9.140625" style="0" hidden="1" customWidth="1"/>
    <col min="11" max="13" width="8.7109375" style="0" customWidth="1"/>
  </cols>
  <sheetData>
    <row r="1" spans="1:13" ht="18" customHeight="1" thickBot="1">
      <c r="A1" s="144"/>
      <c r="B1" s="146"/>
      <c r="C1" s="145" t="s">
        <v>44</v>
      </c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spans="1:13" ht="12.75">
      <c r="A2" s="281"/>
      <c r="B2" s="272" t="s">
        <v>25</v>
      </c>
      <c r="C2" s="270" t="s">
        <v>26</v>
      </c>
      <c r="D2" s="272" t="s">
        <v>27</v>
      </c>
      <c r="E2" s="277" t="s">
        <v>28</v>
      </c>
      <c r="F2" s="274" t="s">
        <v>22</v>
      </c>
      <c r="G2" s="262"/>
      <c r="H2" s="262"/>
      <c r="I2" s="275"/>
      <c r="J2" s="262" t="s">
        <v>23</v>
      </c>
      <c r="K2" s="262"/>
      <c r="L2" s="262"/>
      <c r="M2" s="263"/>
    </row>
    <row r="3" spans="1:13" ht="24.75" customHeight="1">
      <c r="A3" s="282"/>
      <c r="B3" s="273"/>
      <c r="C3" s="271"/>
      <c r="D3" s="273"/>
      <c r="E3" s="278"/>
      <c r="F3" s="150" t="s">
        <v>31</v>
      </c>
      <c r="G3" s="151">
        <v>2019</v>
      </c>
      <c r="H3" s="151">
        <v>2020</v>
      </c>
      <c r="I3" s="152">
        <v>2021</v>
      </c>
      <c r="J3" s="153" t="s">
        <v>31</v>
      </c>
      <c r="K3" s="151">
        <v>2019</v>
      </c>
      <c r="L3" s="151">
        <v>2020</v>
      </c>
      <c r="M3" s="154">
        <v>2021</v>
      </c>
    </row>
    <row r="4" spans="1:13" ht="13.5">
      <c r="A4" s="40">
        <v>1</v>
      </c>
      <c r="B4" s="283" t="s">
        <v>72</v>
      </c>
      <c r="C4" s="265"/>
      <c r="D4" s="265"/>
      <c r="E4" s="265"/>
      <c r="F4" s="100">
        <f aca="true" t="shared" si="0" ref="F4:M4">SUM(F5:F5)</f>
        <v>2244</v>
      </c>
      <c r="G4" s="100">
        <f t="shared" si="0"/>
        <v>340000</v>
      </c>
      <c r="H4" s="100">
        <f t="shared" si="0"/>
        <v>340000</v>
      </c>
      <c r="I4" s="101">
        <f t="shared" si="0"/>
        <v>340000</v>
      </c>
      <c r="J4" s="102">
        <f t="shared" si="0"/>
        <v>0</v>
      </c>
      <c r="K4" s="100">
        <f t="shared" si="0"/>
        <v>0</v>
      </c>
      <c r="L4" s="100">
        <f t="shared" si="0"/>
        <v>0</v>
      </c>
      <c r="M4" s="103">
        <f t="shared" si="0"/>
        <v>0</v>
      </c>
    </row>
    <row r="5" spans="1:15" ht="13.5" customHeight="1">
      <c r="A5" s="41">
        <v>2</v>
      </c>
      <c r="B5" s="182"/>
      <c r="C5" s="158" t="s">
        <v>225</v>
      </c>
      <c r="D5" s="159">
        <v>635</v>
      </c>
      <c r="E5" s="160" t="s">
        <v>153</v>
      </c>
      <c r="F5" s="104">
        <v>2244</v>
      </c>
      <c r="G5" s="104">
        <v>340000</v>
      </c>
      <c r="H5" s="104">
        <v>340000</v>
      </c>
      <c r="I5" s="105">
        <v>340000</v>
      </c>
      <c r="J5" s="106"/>
      <c r="K5" s="104"/>
      <c r="L5" s="104"/>
      <c r="M5" s="107"/>
      <c r="N5" s="1"/>
      <c r="O5" s="1"/>
    </row>
    <row r="6" spans="1:13" ht="13.5">
      <c r="A6" s="40">
        <v>3</v>
      </c>
      <c r="B6" s="283" t="s">
        <v>73</v>
      </c>
      <c r="C6" s="265"/>
      <c r="D6" s="265"/>
      <c r="E6" s="265"/>
      <c r="F6" s="100">
        <f>SUM(F7:F22)</f>
        <v>1700</v>
      </c>
      <c r="G6" s="100">
        <f aca="true" t="shared" si="1" ref="G6:M6">SUM(G7)</f>
        <v>7500</v>
      </c>
      <c r="H6" s="100">
        <f t="shared" si="1"/>
        <v>7500</v>
      </c>
      <c r="I6" s="101">
        <f t="shared" si="1"/>
        <v>7500</v>
      </c>
      <c r="J6" s="102">
        <f t="shared" si="1"/>
        <v>0</v>
      </c>
      <c r="K6" s="100">
        <f t="shared" si="1"/>
        <v>0</v>
      </c>
      <c r="L6" s="100">
        <f t="shared" si="1"/>
        <v>0</v>
      </c>
      <c r="M6" s="103">
        <f t="shared" si="1"/>
        <v>0</v>
      </c>
    </row>
    <row r="7" spans="1:15" ht="13.5" customHeight="1">
      <c r="A7" s="41">
        <v>4</v>
      </c>
      <c r="B7" s="182"/>
      <c r="C7" s="158" t="s">
        <v>154</v>
      </c>
      <c r="D7" s="159">
        <v>637</v>
      </c>
      <c r="E7" s="160" t="s">
        <v>155</v>
      </c>
      <c r="F7" s="108">
        <v>0</v>
      </c>
      <c r="G7" s="108">
        <v>7500</v>
      </c>
      <c r="H7" s="108">
        <v>7500</v>
      </c>
      <c r="I7" s="109">
        <v>7500</v>
      </c>
      <c r="J7" s="110"/>
      <c r="K7" s="108"/>
      <c r="L7" s="108"/>
      <c r="M7" s="111"/>
      <c r="N7" s="1"/>
      <c r="O7" s="1"/>
    </row>
    <row r="8" spans="1:15" ht="13.5" customHeight="1">
      <c r="A8" s="41">
        <v>5</v>
      </c>
      <c r="B8" s="283" t="s">
        <v>156</v>
      </c>
      <c r="C8" s="265"/>
      <c r="D8" s="265"/>
      <c r="E8" s="265"/>
      <c r="F8" s="100">
        <f>SUM(F9:F25)</f>
        <v>850</v>
      </c>
      <c r="G8" s="100">
        <f>SUM(G9:G16)</f>
        <v>38737</v>
      </c>
      <c r="H8" s="100">
        <f>SUM(H9:H16)</f>
        <v>40314</v>
      </c>
      <c r="I8" s="101">
        <f>SUM(I9:I16)</f>
        <v>40314</v>
      </c>
      <c r="J8" s="102">
        <f>SUM(J9:J14)</f>
        <v>0</v>
      </c>
      <c r="K8" s="100">
        <f>SUM(K9:K14)</f>
        <v>0</v>
      </c>
      <c r="L8" s="100">
        <f>SUM(L9:L14)</f>
        <v>0</v>
      </c>
      <c r="M8" s="103">
        <f>SUM(M9:M14)</f>
        <v>0</v>
      </c>
      <c r="N8" s="1"/>
      <c r="O8" s="1"/>
    </row>
    <row r="9" spans="1:15" ht="13.5" customHeight="1">
      <c r="A9" s="40">
        <v>6</v>
      </c>
      <c r="B9" s="182"/>
      <c r="C9" s="158" t="s">
        <v>157</v>
      </c>
      <c r="D9" s="159">
        <v>610</v>
      </c>
      <c r="E9" s="160" t="s">
        <v>90</v>
      </c>
      <c r="F9" s="108">
        <v>10</v>
      </c>
      <c r="G9" s="108">
        <v>12050</v>
      </c>
      <c r="H9" s="108">
        <v>13205</v>
      </c>
      <c r="I9" s="109">
        <v>13205</v>
      </c>
      <c r="J9" s="110"/>
      <c r="K9" s="108"/>
      <c r="L9" s="108"/>
      <c r="M9" s="111"/>
      <c r="N9" s="1"/>
      <c r="O9" s="1"/>
    </row>
    <row r="10" spans="1:15" ht="13.5" customHeight="1">
      <c r="A10" s="220">
        <v>7</v>
      </c>
      <c r="B10" s="221"/>
      <c r="C10" s="158" t="s">
        <v>157</v>
      </c>
      <c r="D10" s="217">
        <v>620</v>
      </c>
      <c r="E10" s="222" t="s">
        <v>91</v>
      </c>
      <c r="F10" s="223"/>
      <c r="G10" s="223">
        <v>4237</v>
      </c>
      <c r="H10" s="223">
        <v>4641</v>
      </c>
      <c r="I10" s="224">
        <v>4641</v>
      </c>
      <c r="J10" s="225"/>
      <c r="K10" s="223"/>
      <c r="L10" s="223"/>
      <c r="M10" s="226"/>
      <c r="N10" s="1"/>
      <c r="O10" s="1"/>
    </row>
    <row r="11" spans="1:15" ht="13.5" customHeight="1">
      <c r="A11" s="220">
        <v>8</v>
      </c>
      <c r="B11" s="221"/>
      <c r="C11" s="158" t="s">
        <v>157</v>
      </c>
      <c r="D11" s="217">
        <v>627</v>
      </c>
      <c r="E11" s="222" t="s">
        <v>116</v>
      </c>
      <c r="F11" s="223"/>
      <c r="G11" s="223">
        <v>244</v>
      </c>
      <c r="H11" s="223">
        <v>244</v>
      </c>
      <c r="I11" s="224">
        <v>244</v>
      </c>
      <c r="J11" s="225"/>
      <c r="K11" s="223"/>
      <c r="L11" s="223"/>
      <c r="M11" s="226"/>
      <c r="N11" s="1"/>
      <c r="O11" s="1"/>
    </row>
    <row r="12" spans="1:15" ht="13.5" customHeight="1">
      <c r="A12" s="220">
        <v>9</v>
      </c>
      <c r="B12" s="221"/>
      <c r="C12" s="184" t="s">
        <v>157</v>
      </c>
      <c r="D12" s="217">
        <v>633</v>
      </c>
      <c r="E12" s="222" t="s">
        <v>85</v>
      </c>
      <c r="F12" s="223"/>
      <c r="G12" s="223">
        <v>500</v>
      </c>
      <c r="H12" s="223">
        <v>500</v>
      </c>
      <c r="I12" s="224">
        <v>500</v>
      </c>
      <c r="J12" s="225"/>
      <c r="K12" s="223"/>
      <c r="L12" s="223"/>
      <c r="M12" s="226"/>
      <c r="N12" s="1"/>
      <c r="O12" s="1"/>
    </row>
    <row r="13" spans="1:15" ht="13.5" customHeight="1">
      <c r="A13" s="220">
        <v>10</v>
      </c>
      <c r="B13" s="221"/>
      <c r="C13" s="184" t="s">
        <v>157</v>
      </c>
      <c r="D13" s="217">
        <v>635</v>
      </c>
      <c r="E13" s="222" t="s">
        <v>123</v>
      </c>
      <c r="F13" s="223"/>
      <c r="G13" s="223">
        <v>50</v>
      </c>
      <c r="H13" s="223">
        <v>50</v>
      </c>
      <c r="I13" s="224">
        <v>50</v>
      </c>
      <c r="J13" s="225"/>
      <c r="K13" s="223"/>
      <c r="L13" s="223"/>
      <c r="M13" s="226"/>
      <c r="N13" s="1"/>
      <c r="O13" s="1"/>
    </row>
    <row r="14" spans="1:15" ht="13.5" customHeight="1">
      <c r="A14" s="220">
        <v>11</v>
      </c>
      <c r="B14" s="221"/>
      <c r="C14" s="158" t="s">
        <v>157</v>
      </c>
      <c r="D14" s="217">
        <v>637</v>
      </c>
      <c r="E14" s="222" t="s">
        <v>158</v>
      </c>
      <c r="F14" s="223"/>
      <c r="G14" s="223">
        <v>1056</v>
      </c>
      <c r="H14" s="223">
        <v>1074</v>
      </c>
      <c r="I14" s="224">
        <v>1074</v>
      </c>
      <c r="J14" s="225"/>
      <c r="K14" s="223"/>
      <c r="L14" s="223"/>
      <c r="M14" s="226"/>
      <c r="N14" s="1"/>
      <c r="O14" s="1"/>
    </row>
    <row r="15" spans="1:15" ht="13.5" customHeight="1">
      <c r="A15" s="220">
        <v>12</v>
      </c>
      <c r="B15" s="227"/>
      <c r="C15" s="158" t="s">
        <v>157</v>
      </c>
      <c r="D15" s="228">
        <v>642</v>
      </c>
      <c r="E15" s="160" t="s">
        <v>92</v>
      </c>
      <c r="F15" s="223"/>
      <c r="G15" s="223">
        <v>100</v>
      </c>
      <c r="H15" s="223">
        <v>100</v>
      </c>
      <c r="I15" s="224">
        <v>100</v>
      </c>
      <c r="J15" s="225"/>
      <c r="K15" s="223"/>
      <c r="L15" s="223"/>
      <c r="M15" s="226"/>
      <c r="N15" s="1"/>
      <c r="O15" s="1"/>
    </row>
    <row r="16" spans="1:15" ht="13.5" customHeight="1">
      <c r="A16" s="220">
        <v>13</v>
      </c>
      <c r="B16" s="182"/>
      <c r="C16" s="194" t="s">
        <v>225</v>
      </c>
      <c r="D16" s="159">
        <v>630</v>
      </c>
      <c r="E16" s="195" t="s">
        <v>245</v>
      </c>
      <c r="F16" s="223"/>
      <c r="G16" s="223">
        <v>20500</v>
      </c>
      <c r="H16" s="223">
        <v>20500</v>
      </c>
      <c r="I16" s="224">
        <v>20500</v>
      </c>
      <c r="J16" s="225"/>
      <c r="K16" s="223"/>
      <c r="L16" s="223"/>
      <c r="M16" s="226"/>
      <c r="N16" s="1"/>
      <c r="O16" s="1"/>
    </row>
    <row r="17" spans="1:15" ht="13.5" customHeight="1">
      <c r="A17" s="220">
        <v>14</v>
      </c>
      <c r="B17" s="283" t="s">
        <v>159</v>
      </c>
      <c r="C17" s="265"/>
      <c r="D17" s="265"/>
      <c r="E17" s="265"/>
      <c r="F17" s="100">
        <f>SUM(F18:F32)</f>
        <v>420</v>
      </c>
      <c r="G17" s="100">
        <f>SUM(G18:G23)</f>
        <v>96425</v>
      </c>
      <c r="H17" s="100">
        <f>SUM(H18:H23)</f>
        <v>96455</v>
      </c>
      <c r="I17" s="101">
        <f>SUM(I18:I23)</f>
        <v>96455</v>
      </c>
      <c r="J17" s="102">
        <f>SUM(J18:J22)</f>
        <v>0</v>
      </c>
      <c r="K17" s="100">
        <f>SUM(K18:K22)</f>
        <v>0</v>
      </c>
      <c r="L17" s="100">
        <f>SUM(L18:L22)</f>
        <v>0</v>
      </c>
      <c r="M17" s="103">
        <f>SUM(M18:M22)</f>
        <v>0</v>
      </c>
      <c r="N17" s="1"/>
      <c r="O17" s="1"/>
    </row>
    <row r="18" spans="1:15" ht="13.5" customHeight="1">
      <c r="A18" s="220">
        <v>15</v>
      </c>
      <c r="B18" s="221"/>
      <c r="C18" s="158" t="s">
        <v>157</v>
      </c>
      <c r="D18" s="217">
        <v>610</v>
      </c>
      <c r="E18" s="222" t="s">
        <v>90</v>
      </c>
      <c r="F18" s="223"/>
      <c r="G18" s="223">
        <v>62400</v>
      </c>
      <c r="H18" s="223">
        <v>62400</v>
      </c>
      <c r="I18" s="224">
        <v>62400</v>
      </c>
      <c r="J18" s="225"/>
      <c r="K18" s="223"/>
      <c r="L18" s="223"/>
      <c r="M18" s="226"/>
      <c r="N18" s="1"/>
      <c r="O18" s="1"/>
    </row>
    <row r="19" spans="1:15" ht="13.5" customHeight="1">
      <c r="A19" s="220">
        <v>16</v>
      </c>
      <c r="B19" s="221"/>
      <c r="C19" s="158" t="s">
        <v>157</v>
      </c>
      <c r="D19" s="217">
        <v>620</v>
      </c>
      <c r="E19" s="222" t="s">
        <v>91</v>
      </c>
      <c r="F19" s="223"/>
      <c r="G19" s="223">
        <v>21809</v>
      </c>
      <c r="H19" s="223">
        <v>21809</v>
      </c>
      <c r="I19" s="224">
        <v>21809</v>
      </c>
      <c r="J19" s="225"/>
      <c r="K19" s="223"/>
      <c r="L19" s="223"/>
      <c r="M19" s="226"/>
      <c r="N19" s="1"/>
      <c r="O19" s="1"/>
    </row>
    <row r="20" spans="1:15" ht="13.5" customHeight="1">
      <c r="A20" s="220">
        <v>17</v>
      </c>
      <c r="B20" s="221"/>
      <c r="C20" s="158" t="s">
        <v>157</v>
      </c>
      <c r="D20" s="217">
        <v>633</v>
      </c>
      <c r="E20" s="222" t="s">
        <v>85</v>
      </c>
      <c r="F20" s="223"/>
      <c r="G20" s="223">
        <v>2800</v>
      </c>
      <c r="H20" s="223">
        <v>2800</v>
      </c>
      <c r="I20" s="224">
        <v>2800</v>
      </c>
      <c r="J20" s="225"/>
      <c r="K20" s="223"/>
      <c r="L20" s="223"/>
      <c r="M20" s="226"/>
      <c r="N20" s="1"/>
      <c r="O20" s="1"/>
    </row>
    <row r="21" spans="1:15" ht="13.5" customHeight="1">
      <c r="A21" s="220">
        <v>18</v>
      </c>
      <c r="B21" s="221"/>
      <c r="C21" s="158" t="s">
        <v>157</v>
      </c>
      <c r="D21" s="217">
        <v>636</v>
      </c>
      <c r="E21" s="222" t="s">
        <v>160</v>
      </c>
      <c r="F21" s="223"/>
      <c r="G21" s="223">
        <v>2400</v>
      </c>
      <c r="H21" s="223">
        <v>2400</v>
      </c>
      <c r="I21" s="224">
        <v>2400</v>
      </c>
      <c r="J21" s="225"/>
      <c r="K21" s="223"/>
      <c r="L21" s="223"/>
      <c r="M21" s="226"/>
      <c r="N21" s="1"/>
      <c r="O21" s="1"/>
    </row>
    <row r="22" spans="1:15" ht="13.5" customHeight="1">
      <c r="A22" s="186">
        <v>19</v>
      </c>
      <c r="B22" s="221"/>
      <c r="C22" s="191" t="s">
        <v>157</v>
      </c>
      <c r="D22" s="217">
        <v>637</v>
      </c>
      <c r="E22" s="222" t="s">
        <v>161</v>
      </c>
      <c r="F22" s="223">
        <v>420</v>
      </c>
      <c r="G22" s="223">
        <v>6716</v>
      </c>
      <c r="H22" s="223">
        <v>6746</v>
      </c>
      <c r="I22" s="224">
        <v>6746</v>
      </c>
      <c r="J22" s="225"/>
      <c r="K22" s="223"/>
      <c r="L22" s="108"/>
      <c r="M22" s="226"/>
      <c r="N22" s="1"/>
      <c r="O22" s="1"/>
    </row>
    <row r="23" spans="1:15" ht="13.5" customHeight="1" thickBot="1">
      <c r="A23" s="42">
        <v>20</v>
      </c>
      <c r="B23" s="183"/>
      <c r="C23" s="229" t="s">
        <v>157</v>
      </c>
      <c r="D23" s="167">
        <v>642</v>
      </c>
      <c r="E23" s="230" t="s">
        <v>92</v>
      </c>
      <c r="F23" s="231"/>
      <c r="G23" s="112">
        <v>300</v>
      </c>
      <c r="H23" s="231">
        <v>300</v>
      </c>
      <c r="I23" s="112">
        <v>300</v>
      </c>
      <c r="J23" s="231"/>
      <c r="K23" s="231"/>
      <c r="L23" s="112"/>
      <c r="M23" s="232"/>
      <c r="N23" s="1"/>
      <c r="O23" s="1"/>
    </row>
    <row r="24" spans="1:13" ht="13.5">
      <c r="A24" s="29"/>
      <c r="B24" s="276" t="s">
        <v>74</v>
      </c>
      <c r="C24" s="276"/>
      <c r="D24" s="276"/>
      <c r="E24" s="29"/>
      <c r="F24" s="115"/>
      <c r="G24" s="115">
        <f>G4+G6+G8+G17</f>
        <v>482662</v>
      </c>
      <c r="H24" s="115">
        <f>H4+H6+H8+H17</f>
        <v>484269</v>
      </c>
      <c r="I24" s="115">
        <f>I4+I6+I8+I17</f>
        <v>484269</v>
      </c>
      <c r="J24" s="115">
        <f>J4+J6</f>
        <v>0</v>
      </c>
      <c r="K24" s="115">
        <f>K4+K6+K8+K17</f>
        <v>0</v>
      </c>
      <c r="L24" s="115">
        <f>L4+L6+L8+L17</f>
        <v>0</v>
      </c>
      <c r="M24" s="115">
        <f>M4+M6+M8+M17</f>
        <v>0</v>
      </c>
    </row>
  </sheetData>
  <sheetProtection/>
  <mergeCells count="12">
    <mergeCell ref="B24:D24"/>
    <mergeCell ref="B6:E6"/>
    <mergeCell ref="E2:E3"/>
    <mergeCell ref="F2:I2"/>
    <mergeCell ref="B8:E8"/>
    <mergeCell ref="B17:E17"/>
    <mergeCell ref="J2:M2"/>
    <mergeCell ref="B4:E4"/>
    <mergeCell ref="A2:A3"/>
    <mergeCell ref="B2:B3"/>
    <mergeCell ref="C2:C3"/>
    <mergeCell ref="D2:D3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2.7109375" style="0" customWidth="1"/>
    <col min="2" max="2" width="5.57421875" style="0" customWidth="1"/>
    <col min="4" max="4" width="10.7109375" style="0" customWidth="1"/>
    <col min="5" max="5" width="25.140625" style="0" customWidth="1"/>
    <col min="6" max="8" width="0" style="0" hidden="1" customWidth="1"/>
    <col min="9" max="11" width="10.8515625" style="0" customWidth="1"/>
    <col min="12" max="12" width="0" style="0" hidden="1" customWidth="1"/>
    <col min="13" max="13" width="9.7109375" style="0" customWidth="1"/>
    <col min="14" max="15" width="8.7109375" style="0" customWidth="1"/>
  </cols>
  <sheetData>
    <row r="1" spans="1:15" ht="18" customHeight="1" thickBot="1">
      <c r="A1" s="144"/>
      <c r="B1" s="146"/>
      <c r="C1" s="145" t="s">
        <v>45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</row>
    <row r="2" spans="1:15" ht="12.75">
      <c r="A2" s="281"/>
      <c r="B2" s="272" t="s">
        <v>25</v>
      </c>
      <c r="C2" s="270" t="s">
        <v>26</v>
      </c>
      <c r="D2" s="272" t="s">
        <v>27</v>
      </c>
      <c r="E2" s="277" t="s">
        <v>28</v>
      </c>
      <c r="F2" s="148"/>
      <c r="G2" s="149"/>
      <c r="H2" s="274" t="s">
        <v>22</v>
      </c>
      <c r="I2" s="262"/>
      <c r="J2" s="262"/>
      <c r="K2" s="275"/>
      <c r="L2" s="262" t="s">
        <v>23</v>
      </c>
      <c r="M2" s="262"/>
      <c r="N2" s="262"/>
      <c r="O2" s="263"/>
    </row>
    <row r="3" spans="1:15" ht="24.75" customHeight="1">
      <c r="A3" s="282"/>
      <c r="B3" s="273"/>
      <c r="C3" s="271"/>
      <c r="D3" s="273"/>
      <c r="E3" s="278"/>
      <c r="F3" s="151" t="s">
        <v>29</v>
      </c>
      <c r="G3" s="151" t="s">
        <v>30</v>
      </c>
      <c r="H3" s="150" t="s">
        <v>31</v>
      </c>
      <c r="I3" s="151">
        <v>2019</v>
      </c>
      <c r="J3" s="151">
        <v>2020</v>
      </c>
      <c r="K3" s="152">
        <v>2021</v>
      </c>
      <c r="L3" s="153" t="s">
        <v>31</v>
      </c>
      <c r="M3" s="151">
        <v>2019</v>
      </c>
      <c r="N3" s="151">
        <v>2020</v>
      </c>
      <c r="O3" s="154">
        <v>2021</v>
      </c>
    </row>
    <row r="4" spans="1:15" ht="13.5">
      <c r="A4" s="40">
        <v>1</v>
      </c>
      <c r="B4" s="283" t="s">
        <v>231</v>
      </c>
      <c r="C4" s="265"/>
      <c r="D4" s="265"/>
      <c r="E4" s="265"/>
      <c r="F4" s="100" t="e">
        <f>SUM(#REF!)</f>
        <v>#REF!</v>
      </c>
      <c r="G4" s="100" t="e">
        <f>SUM(#REF!)</f>
        <v>#REF!</v>
      </c>
      <c r="H4" s="100" t="e">
        <f>SUM(#REF!)</f>
        <v>#REF!</v>
      </c>
      <c r="I4" s="100">
        <f>SUM(I5:I5)</f>
        <v>20000</v>
      </c>
      <c r="J4" s="100">
        <f>SUM(J5:J5)</f>
        <v>35000</v>
      </c>
      <c r="K4" s="101">
        <f>SUM(K5:K5)</f>
        <v>35000</v>
      </c>
      <c r="L4" s="102" t="e">
        <f>SUM(#REF!)</f>
        <v>#REF!</v>
      </c>
      <c r="M4" s="100">
        <f>SUM(M5)</f>
        <v>0</v>
      </c>
      <c r="N4" s="100">
        <f>SUM(N5)</f>
        <v>0</v>
      </c>
      <c r="O4" s="103">
        <f>SUM(O5)</f>
        <v>0</v>
      </c>
    </row>
    <row r="5" spans="1:15" ht="12.75">
      <c r="A5" s="233">
        <v>2</v>
      </c>
      <c r="B5" s="234"/>
      <c r="C5" s="210" t="s">
        <v>139</v>
      </c>
      <c r="D5" s="211">
        <v>635</v>
      </c>
      <c r="E5" s="210" t="s">
        <v>252</v>
      </c>
      <c r="F5" s="126"/>
      <c r="G5" s="126"/>
      <c r="H5" s="126"/>
      <c r="I5" s="126">
        <v>20000</v>
      </c>
      <c r="J5" s="126">
        <v>35000</v>
      </c>
      <c r="K5" s="127">
        <v>35000</v>
      </c>
      <c r="L5" s="129"/>
      <c r="M5" s="126"/>
      <c r="N5" s="126"/>
      <c r="O5" s="126"/>
    </row>
    <row r="6" spans="1:15" ht="13.5">
      <c r="A6" s="29"/>
      <c r="B6" s="276" t="s">
        <v>75</v>
      </c>
      <c r="C6" s="276"/>
      <c r="D6" s="276"/>
      <c r="E6" s="29"/>
      <c r="F6" s="115" t="e">
        <f>#REF!+#REF!+F4+#REF!+#REF!+#REF!</f>
        <v>#REF!</v>
      </c>
      <c r="G6" s="115" t="e">
        <f>#REF!+#REF!+G4+#REF!+#REF!+#REF!</f>
        <v>#REF!</v>
      </c>
      <c r="H6" s="115" t="e">
        <f>#REF!+#REF!+H4+#REF!+#REF!+#REF!</f>
        <v>#REF!</v>
      </c>
      <c r="I6" s="115">
        <f>I4</f>
        <v>20000</v>
      </c>
      <c r="J6" s="115">
        <f>J4</f>
        <v>35000</v>
      </c>
      <c r="K6" s="115">
        <f>K4</f>
        <v>35000</v>
      </c>
      <c r="L6" s="115" t="e">
        <f>#REF!+#REF!+L4+#REF!+#REF!+#REF!</f>
        <v>#REF!</v>
      </c>
      <c r="M6" s="115">
        <f>M4</f>
        <v>0</v>
      </c>
      <c r="N6" s="115">
        <f>N4</f>
        <v>0</v>
      </c>
      <c r="O6" s="115">
        <f>O4</f>
        <v>0</v>
      </c>
    </row>
    <row r="7" spans="1:15" ht="12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</sheetData>
  <sheetProtection/>
  <mergeCells count="9">
    <mergeCell ref="B6:D6"/>
    <mergeCell ref="B4:E4"/>
    <mergeCell ref="E2:E3"/>
    <mergeCell ref="H2:K2"/>
    <mergeCell ref="L2:O2"/>
    <mergeCell ref="A2:A3"/>
    <mergeCell ref="B2:B3"/>
    <mergeCell ref="C2:C3"/>
    <mergeCell ref="D2:D3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selection activeCell="R11" sqref="R11"/>
    </sheetView>
  </sheetViews>
  <sheetFormatPr defaultColWidth="9.140625" defaultRowHeight="12.75"/>
  <cols>
    <col min="1" max="1" width="2.7109375" style="0" customWidth="1"/>
    <col min="2" max="2" width="5.57421875" style="0" customWidth="1"/>
    <col min="4" max="4" width="10.7109375" style="0" customWidth="1"/>
    <col min="5" max="5" width="25.140625" style="0" customWidth="1"/>
    <col min="6" max="8" width="0" style="0" hidden="1" customWidth="1"/>
    <col min="9" max="11" width="10.8515625" style="0" customWidth="1"/>
    <col min="12" max="12" width="0" style="0" hidden="1" customWidth="1"/>
    <col min="13" max="15" width="8.7109375" style="0" customWidth="1"/>
  </cols>
  <sheetData>
    <row r="1" spans="1:15" ht="18" customHeight="1" thickBot="1">
      <c r="A1" s="144"/>
      <c r="B1" s="146"/>
      <c r="C1" s="145" t="s">
        <v>46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</row>
    <row r="2" spans="1:15" ht="12.75">
      <c r="A2" s="281"/>
      <c r="B2" s="272" t="s">
        <v>25</v>
      </c>
      <c r="C2" s="270" t="s">
        <v>26</v>
      </c>
      <c r="D2" s="272" t="s">
        <v>27</v>
      </c>
      <c r="E2" s="277" t="s">
        <v>28</v>
      </c>
      <c r="F2" s="148"/>
      <c r="G2" s="149"/>
      <c r="H2" s="274" t="s">
        <v>22</v>
      </c>
      <c r="I2" s="262"/>
      <c r="J2" s="262"/>
      <c r="K2" s="275"/>
      <c r="L2" s="262" t="s">
        <v>23</v>
      </c>
      <c r="M2" s="262"/>
      <c r="N2" s="262"/>
      <c r="O2" s="263"/>
    </row>
    <row r="3" spans="1:15" ht="24.75" customHeight="1">
      <c r="A3" s="282"/>
      <c r="B3" s="273"/>
      <c r="C3" s="271"/>
      <c r="D3" s="273"/>
      <c r="E3" s="278"/>
      <c r="F3" s="151" t="s">
        <v>29</v>
      </c>
      <c r="G3" s="151" t="s">
        <v>30</v>
      </c>
      <c r="H3" s="150" t="s">
        <v>31</v>
      </c>
      <c r="I3" s="151">
        <v>2019</v>
      </c>
      <c r="J3" s="151">
        <v>2020</v>
      </c>
      <c r="K3" s="152">
        <v>2021</v>
      </c>
      <c r="L3" s="153" t="s">
        <v>31</v>
      </c>
      <c r="M3" s="151">
        <v>2019</v>
      </c>
      <c r="N3" s="151">
        <v>2020</v>
      </c>
      <c r="O3" s="154">
        <v>2021</v>
      </c>
    </row>
    <row r="4" spans="1:15" ht="13.5">
      <c r="A4" s="40">
        <v>1</v>
      </c>
      <c r="B4" s="283" t="s">
        <v>206</v>
      </c>
      <c r="C4" s="265"/>
      <c r="D4" s="265"/>
      <c r="E4" s="265"/>
      <c r="F4" s="100" t="e">
        <f>SUM(#REF!)</f>
        <v>#REF!</v>
      </c>
      <c r="G4" s="100" t="e">
        <f>SUM(#REF!)</f>
        <v>#REF!</v>
      </c>
      <c r="H4" s="100">
        <f>SUM(H7:H7)</f>
        <v>2244</v>
      </c>
      <c r="I4" s="100">
        <f>SUM(I5:I9)</f>
        <v>289497</v>
      </c>
      <c r="J4" s="100">
        <f>SUM(J5:J9)</f>
        <v>289497</v>
      </c>
      <c r="K4" s="101">
        <f>SUM(K5:K9)</f>
        <v>289497</v>
      </c>
      <c r="L4" s="102">
        <f>SUM(L7:L7)</f>
        <v>0</v>
      </c>
      <c r="M4" s="100">
        <f>SUM(M7:M7)</f>
        <v>0</v>
      </c>
      <c r="N4" s="100">
        <f>SUM(N7:N7)</f>
        <v>0</v>
      </c>
      <c r="O4" s="103">
        <f>SUM(O7:O7)</f>
        <v>0</v>
      </c>
    </row>
    <row r="5" spans="1:15" ht="12.75">
      <c r="A5" s="40">
        <v>2</v>
      </c>
      <c r="B5" s="234"/>
      <c r="C5" s="210" t="s">
        <v>226</v>
      </c>
      <c r="D5" s="211">
        <v>620</v>
      </c>
      <c r="E5" s="210" t="s">
        <v>91</v>
      </c>
      <c r="F5" s="126"/>
      <c r="G5" s="126"/>
      <c r="H5" s="126"/>
      <c r="I5" s="126">
        <v>600</v>
      </c>
      <c r="J5" s="126">
        <v>600</v>
      </c>
      <c r="K5" s="127">
        <v>600</v>
      </c>
      <c r="L5" s="129"/>
      <c r="M5" s="126"/>
      <c r="N5" s="126"/>
      <c r="O5" s="130"/>
    </row>
    <row r="6" spans="1:15" ht="12.75">
      <c r="A6" s="40">
        <v>3</v>
      </c>
      <c r="B6" s="234"/>
      <c r="C6" s="210" t="s">
        <v>226</v>
      </c>
      <c r="D6" s="211">
        <v>637</v>
      </c>
      <c r="E6" s="210" t="s">
        <v>236</v>
      </c>
      <c r="F6" s="126"/>
      <c r="G6" s="126"/>
      <c r="H6" s="126"/>
      <c r="I6" s="126">
        <v>1000</v>
      </c>
      <c r="J6" s="126">
        <v>1000</v>
      </c>
      <c r="K6" s="127">
        <v>1000</v>
      </c>
      <c r="L6" s="129"/>
      <c r="M6" s="126"/>
      <c r="N6" s="126"/>
      <c r="O6" s="130"/>
    </row>
    <row r="7" spans="1:17" ht="13.5" customHeight="1">
      <c r="A7" s="41">
        <v>4</v>
      </c>
      <c r="B7" s="182"/>
      <c r="C7" s="158" t="s">
        <v>226</v>
      </c>
      <c r="D7" s="159">
        <v>642</v>
      </c>
      <c r="E7" s="160" t="s">
        <v>264</v>
      </c>
      <c r="F7" s="108">
        <v>780000</v>
      </c>
      <c r="G7" s="104">
        <v>25891</v>
      </c>
      <c r="H7" s="104">
        <v>2244</v>
      </c>
      <c r="I7" s="104">
        <v>237622</v>
      </c>
      <c r="J7" s="104">
        <v>237622</v>
      </c>
      <c r="K7" s="105">
        <v>237622</v>
      </c>
      <c r="L7" s="106"/>
      <c r="M7" s="104"/>
      <c r="N7" s="104"/>
      <c r="O7" s="107"/>
      <c r="P7" s="1"/>
      <c r="Q7" s="1"/>
    </row>
    <row r="8" spans="1:17" ht="13.5" customHeight="1">
      <c r="A8" s="41">
        <v>5</v>
      </c>
      <c r="B8" s="199"/>
      <c r="C8" s="158" t="s">
        <v>226</v>
      </c>
      <c r="D8" s="162">
        <v>634</v>
      </c>
      <c r="E8" s="160" t="s">
        <v>170</v>
      </c>
      <c r="F8" s="108"/>
      <c r="G8" s="104"/>
      <c r="H8" s="104"/>
      <c r="I8" s="104">
        <v>2975</v>
      </c>
      <c r="J8" s="104">
        <v>2975</v>
      </c>
      <c r="K8" s="105">
        <v>2975</v>
      </c>
      <c r="L8" s="106"/>
      <c r="M8" s="104"/>
      <c r="N8" s="104"/>
      <c r="O8" s="107"/>
      <c r="P8" s="1"/>
      <c r="Q8" s="1"/>
    </row>
    <row r="9" spans="1:17" ht="13.5" customHeight="1">
      <c r="A9" s="41">
        <v>6</v>
      </c>
      <c r="B9" s="199"/>
      <c r="C9" s="158" t="s">
        <v>226</v>
      </c>
      <c r="D9" s="162">
        <v>637</v>
      </c>
      <c r="E9" s="160" t="s">
        <v>171</v>
      </c>
      <c r="F9" s="108"/>
      <c r="G9" s="104"/>
      <c r="H9" s="104"/>
      <c r="I9" s="104">
        <v>47300</v>
      </c>
      <c r="J9" s="104">
        <v>47300</v>
      </c>
      <c r="K9" s="105">
        <v>47300</v>
      </c>
      <c r="L9" s="106"/>
      <c r="M9" s="104"/>
      <c r="N9" s="104"/>
      <c r="O9" s="107"/>
      <c r="P9" s="1"/>
      <c r="Q9" s="1"/>
    </row>
    <row r="10" spans="1:15" ht="13.5">
      <c r="A10" s="40">
        <v>7</v>
      </c>
      <c r="B10" s="283" t="s">
        <v>77</v>
      </c>
      <c r="C10" s="265"/>
      <c r="D10" s="265"/>
      <c r="E10" s="265"/>
      <c r="F10" s="100">
        <f aca="true" t="shared" si="0" ref="F10:O10">SUM(F11:F16)</f>
        <v>53000</v>
      </c>
      <c r="G10" s="100">
        <f t="shared" si="0"/>
        <v>2424</v>
      </c>
      <c r="H10" s="100">
        <f t="shared" si="0"/>
        <v>430</v>
      </c>
      <c r="I10" s="100">
        <f>SUM(I11:I16)</f>
        <v>15635</v>
      </c>
      <c r="J10" s="100">
        <f>SUM(J11:J16)</f>
        <v>15635</v>
      </c>
      <c r="K10" s="101">
        <f>SUM(K11:K16)</f>
        <v>15635</v>
      </c>
      <c r="L10" s="102">
        <f t="shared" si="0"/>
        <v>0</v>
      </c>
      <c r="M10" s="100">
        <f t="shared" si="0"/>
        <v>0</v>
      </c>
      <c r="N10" s="100">
        <f t="shared" si="0"/>
        <v>0</v>
      </c>
      <c r="O10" s="103">
        <f t="shared" si="0"/>
        <v>0</v>
      </c>
    </row>
    <row r="11" spans="1:17" ht="13.5" customHeight="1">
      <c r="A11" s="41">
        <v>8</v>
      </c>
      <c r="B11" s="182"/>
      <c r="C11" s="158" t="s">
        <v>163</v>
      </c>
      <c r="D11" s="159">
        <v>632</v>
      </c>
      <c r="E11" s="160" t="s">
        <v>95</v>
      </c>
      <c r="F11" s="108">
        <v>50000</v>
      </c>
      <c r="G11" s="108">
        <v>1755</v>
      </c>
      <c r="H11" s="108">
        <v>0</v>
      </c>
      <c r="I11" s="108">
        <v>1000</v>
      </c>
      <c r="J11" s="108">
        <v>1000</v>
      </c>
      <c r="K11" s="109">
        <v>1000</v>
      </c>
      <c r="L11" s="110"/>
      <c r="M11" s="108"/>
      <c r="N11" s="108"/>
      <c r="O11" s="111"/>
      <c r="P11" s="1"/>
      <c r="Q11" s="1"/>
    </row>
    <row r="12" spans="1:17" ht="13.5" customHeight="1">
      <c r="A12" s="41">
        <v>9</v>
      </c>
      <c r="B12" s="182"/>
      <c r="C12" s="158" t="s">
        <v>163</v>
      </c>
      <c r="D12" s="159">
        <v>633</v>
      </c>
      <c r="E12" s="160" t="s">
        <v>85</v>
      </c>
      <c r="F12" s="108"/>
      <c r="G12" s="108"/>
      <c r="H12" s="108"/>
      <c r="I12" s="108">
        <v>500</v>
      </c>
      <c r="J12" s="108">
        <v>500</v>
      </c>
      <c r="K12" s="109">
        <v>500</v>
      </c>
      <c r="L12" s="110"/>
      <c r="M12" s="108"/>
      <c r="N12" s="108"/>
      <c r="O12" s="111"/>
      <c r="P12" s="1"/>
      <c r="Q12" s="1"/>
    </row>
    <row r="13" spans="1:17" ht="13.5" customHeight="1">
      <c r="A13" s="41">
        <v>10</v>
      </c>
      <c r="B13" s="182"/>
      <c r="C13" s="158" t="s">
        <v>163</v>
      </c>
      <c r="D13" s="159">
        <v>634</v>
      </c>
      <c r="E13" s="160" t="s">
        <v>128</v>
      </c>
      <c r="F13" s="108"/>
      <c r="G13" s="108"/>
      <c r="H13" s="108"/>
      <c r="I13" s="108">
        <v>2100</v>
      </c>
      <c r="J13" s="108">
        <v>2100</v>
      </c>
      <c r="K13" s="109">
        <v>2100</v>
      </c>
      <c r="L13" s="110"/>
      <c r="M13" s="108"/>
      <c r="N13" s="108"/>
      <c r="O13" s="111"/>
      <c r="P13" s="1"/>
      <c r="Q13" s="1"/>
    </row>
    <row r="14" spans="1:17" ht="13.5" customHeight="1">
      <c r="A14" s="41">
        <v>11</v>
      </c>
      <c r="B14" s="182"/>
      <c r="C14" s="158" t="s">
        <v>163</v>
      </c>
      <c r="D14" s="159">
        <v>635</v>
      </c>
      <c r="E14" s="160" t="s">
        <v>184</v>
      </c>
      <c r="F14" s="108"/>
      <c r="G14" s="108"/>
      <c r="H14" s="108"/>
      <c r="I14" s="108">
        <v>500</v>
      </c>
      <c r="J14" s="108">
        <v>500</v>
      </c>
      <c r="K14" s="109">
        <v>500</v>
      </c>
      <c r="L14" s="110"/>
      <c r="M14" s="108"/>
      <c r="N14" s="108"/>
      <c r="O14" s="111"/>
      <c r="P14" s="1"/>
      <c r="Q14" s="1"/>
    </row>
    <row r="15" spans="1:17" ht="13.5" customHeight="1">
      <c r="A15" s="40">
        <v>12</v>
      </c>
      <c r="B15" s="182"/>
      <c r="C15" s="158" t="s">
        <v>163</v>
      </c>
      <c r="D15" s="159">
        <v>636</v>
      </c>
      <c r="E15" s="160" t="s">
        <v>164</v>
      </c>
      <c r="F15" s="108">
        <v>3000</v>
      </c>
      <c r="G15" s="108">
        <v>81</v>
      </c>
      <c r="H15" s="108">
        <v>10</v>
      </c>
      <c r="I15" s="108">
        <v>9680</v>
      </c>
      <c r="J15" s="108">
        <v>9680</v>
      </c>
      <c r="K15" s="109">
        <v>9680</v>
      </c>
      <c r="L15" s="110"/>
      <c r="M15" s="108"/>
      <c r="N15" s="108"/>
      <c r="O15" s="111"/>
      <c r="P15" s="1"/>
      <c r="Q15" s="1"/>
    </row>
    <row r="16" spans="1:17" ht="13.5" customHeight="1">
      <c r="A16" s="41">
        <v>13</v>
      </c>
      <c r="B16" s="182"/>
      <c r="C16" s="158" t="s">
        <v>163</v>
      </c>
      <c r="D16" s="159">
        <v>637</v>
      </c>
      <c r="E16" s="160" t="s">
        <v>203</v>
      </c>
      <c r="F16" s="108">
        <v>0</v>
      </c>
      <c r="G16" s="108">
        <v>588</v>
      </c>
      <c r="H16" s="108">
        <v>420</v>
      </c>
      <c r="I16" s="108">
        <v>1855</v>
      </c>
      <c r="J16" s="108">
        <v>1855</v>
      </c>
      <c r="K16" s="109">
        <v>1855</v>
      </c>
      <c r="L16" s="110"/>
      <c r="M16" s="108"/>
      <c r="N16" s="108"/>
      <c r="O16" s="111"/>
      <c r="P16" s="1"/>
      <c r="Q16" s="1"/>
    </row>
    <row r="17" spans="1:15" ht="13.5">
      <c r="A17" s="40">
        <v>14</v>
      </c>
      <c r="B17" s="283" t="s">
        <v>78</v>
      </c>
      <c r="C17" s="265"/>
      <c r="D17" s="265"/>
      <c r="E17" s="265"/>
      <c r="F17" s="100">
        <f>SUM(F18:F18)</f>
        <v>40000</v>
      </c>
      <c r="G17" s="100">
        <f>SUM(G18:G18)</f>
        <v>1235</v>
      </c>
      <c r="H17" s="100">
        <f>SUM(H18:H18)</f>
        <v>1250</v>
      </c>
      <c r="I17" s="100">
        <f>SUM(I18)</f>
        <v>800</v>
      </c>
      <c r="J17" s="100">
        <f>SUM(J18)</f>
        <v>1000</v>
      </c>
      <c r="K17" s="101">
        <f>SUM(K18)</f>
        <v>1000</v>
      </c>
      <c r="L17" s="102">
        <f>SUM(L18:L18)</f>
        <v>0</v>
      </c>
      <c r="M17" s="100">
        <f>SUM(M18:M18)</f>
        <v>0</v>
      </c>
      <c r="N17" s="100">
        <f>SUM(N18:N18)</f>
        <v>0</v>
      </c>
      <c r="O17" s="103">
        <f>SUM(O18:O18)</f>
        <v>0</v>
      </c>
    </row>
    <row r="18" spans="1:17" ht="13.5" customHeight="1">
      <c r="A18" s="41">
        <v>15</v>
      </c>
      <c r="B18" s="182"/>
      <c r="C18" s="184" t="s">
        <v>163</v>
      </c>
      <c r="D18" s="185">
        <v>642</v>
      </c>
      <c r="E18" s="160" t="s">
        <v>165</v>
      </c>
      <c r="F18" s="108">
        <v>40000</v>
      </c>
      <c r="G18" s="108">
        <v>1235</v>
      </c>
      <c r="H18" s="108">
        <v>1250</v>
      </c>
      <c r="I18" s="108">
        <v>800</v>
      </c>
      <c r="J18" s="108">
        <v>1000</v>
      </c>
      <c r="K18" s="109">
        <v>1000</v>
      </c>
      <c r="L18" s="110"/>
      <c r="M18" s="108"/>
      <c r="N18" s="108"/>
      <c r="O18" s="111"/>
      <c r="P18" s="1"/>
      <c r="Q18" s="1"/>
    </row>
    <row r="19" spans="1:15" ht="13.5">
      <c r="A19" s="41">
        <v>16</v>
      </c>
      <c r="B19" s="283" t="s">
        <v>79</v>
      </c>
      <c r="C19" s="265"/>
      <c r="D19" s="265"/>
      <c r="E19" s="265"/>
      <c r="F19" s="100">
        <f aca="true" t="shared" si="1" ref="F19:O19">F20</f>
        <v>17000</v>
      </c>
      <c r="G19" s="100">
        <f t="shared" si="1"/>
        <v>825</v>
      </c>
      <c r="H19" s="100">
        <f t="shared" si="1"/>
        <v>950</v>
      </c>
      <c r="I19" s="100">
        <f>SUM(I20:I28)</f>
        <v>177172</v>
      </c>
      <c r="J19" s="100">
        <f>SUM(J20:J28)</f>
        <v>190306</v>
      </c>
      <c r="K19" s="101">
        <f>SUM(K20:K28)</f>
        <v>190306</v>
      </c>
      <c r="L19" s="102">
        <f t="shared" si="1"/>
        <v>0</v>
      </c>
      <c r="M19" s="100">
        <f t="shared" si="1"/>
        <v>0</v>
      </c>
      <c r="N19" s="100">
        <f t="shared" si="1"/>
        <v>0</v>
      </c>
      <c r="O19" s="103">
        <f t="shared" si="1"/>
        <v>0</v>
      </c>
    </row>
    <row r="20" spans="1:17" ht="13.5" customHeight="1">
      <c r="A20" s="40">
        <v>17</v>
      </c>
      <c r="B20" s="182"/>
      <c r="C20" s="158" t="s">
        <v>163</v>
      </c>
      <c r="D20" s="159">
        <v>610</v>
      </c>
      <c r="E20" s="160" t="s">
        <v>90</v>
      </c>
      <c r="F20" s="108">
        <v>17000</v>
      </c>
      <c r="G20" s="108">
        <v>825</v>
      </c>
      <c r="H20" s="108">
        <v>950</v>
      </c>
      <c r="I20" s="108">
        <v>113494</v>
      </c>
      <c r="J20" s="108">
        <v>123120</v>
      </c>
      <c r="K20" s="109">
        <v>123120</v>
      </c>
      <c r="L20" s="110"/>
      <c r="M20" s="108"/>
      <c r="N20" s="108"/>
      <c r="O20" s="111"/>
      <c r="P20" s="1"/>
      <c r="Q20" s="1"/>
    </row>
    <row r="21" spans="1:17" ht="13.5" customHeight="1">
      <c r="A21" s="40">
        <v>18</v>
      </c>
      <c r="B21" s="199"/>
      <c r="C21" s="158" t="s">
        <v>163</v>
      </c>
      <c r="D21" s="162">
        <v>620</v>
      </c>
      <c r="E21" s="160" t="s">
        <v>91</v>
      </c>
      <c r="F21" s="108"/>
      <c r="G21" s="108"/>
      <c r="H21" s="108"/>
      <c r="I21" s="108">
        <v>41135</v>
      </c>
      <c r="J21" s="108">
        <v>44499</v>
      </c>
      <c r="K21" s="109">
        <v>44499</v>
      </c>
      <c r="L21" s="110"/>
      <c r="M21" s="108"/>
      <c r="N21" s="108"/>
      <c r="O21" s="111"/>
      <c r="P21" s="1"/>
      <c r="Q21" s="1"/>
    </row>
    <row r="22" spans="1:17" ht="13.5" customHeight="1">
      <c r="A22" s="40">
        <v>19</v>
      </c>
      <c r="B22" s="199"/>
      <c r="C22" s="158" t="s">
        <v>163</v>
      </c>
      <c r="D22" s="162">
        <v>627</v>
      </c>
      <c r="E22" s="160" t="s">
        <v>116</v>
      </c>
      <c r="F22" s="108"/>
      <c r="G22" s="108"/>
      <c r="H22" s="108"/>
      <c r="I22" s="108">
        <v>2680</v>
      </c>
      <c r="J22" s="108">
        <v>2680</v>
      </c>
      <c r="K22" s="109">
        <v>2680</v>
      </c>
      <c r="L22" s="110"/>
      <c r="M22" s="108"/>
      <c r="N22" s="108"/>
      <c r="O22" s="111"/>
      <c r="P22" s="1"/>
      <c r="Q22" s="1"/>
    </row>
    <row r="23" spans="1:17" ht="13.5" customHeight="1">
      <c r="A23" s="40">
        <v>20</v>
      </c>
      <c r="B23" s="199"/>
      <c r="C23" s="158" t="s">
        <v>163</v>
      </c>
      <c r="D23" s="162">
        <v>631</v>
      </c>
      <c r="E23" s="160" t="s">
        <v>97</v>
      </c>
      <c r="F23" s="108"/>
      <c r="G23" s="108"/>
      <c r="H23" s="108"/>
      <c r="I23" s="108">
        <v>100</v>
      </c>
      <c r="J23" s="108">
        <v>100</v>
      </c>
      <c r="K23" s="109">
        <v>100</v>
      </c>
      <c r="L23" s="110"/>
      <c r="M23" s="108"/>
      <c r="N23" s="108"/>
      <c r="O23" s="111"/>
      <c r="P23" s="1"/>
      <c r="Q23" s="1"/>
    </row>
    <row r="24" spans="1:17" ht="13.5" customHeight="1">
      <c r="A24" s="40">
        <v>21</v>
      </c>
      <c r="B24" s="199"/>
      <c r="C24" s="158" t="s">
        <v>163</v>
      </c>
      <c r="D24" s="162">
        <v>632</v>
      </c>
      <c r="E24" s="160" t="s">
        <v>95</v>
      </c>
      <c r="F24" s="108"/>
      <c r="G24" s="108"/>
      <c r="H24" s="108"/>
      <c r="I24" s="108">
        <v>1870</v>
      </c>
      <c r="J24" s="108">
        <v>1870</v>
      </c>
      <c r="K24" s="109">
        <v>1870</v>
      </c>
      <c r="L24" s="110"/>
      <c r="M24" s="108"/>
      <c r="N24" s="108"/>
      <c r="O24" s="111"/>
      <c r="P24" s="1"/>
      <c r="Q24" s="1"/>
    </row>
    <row r="25" spans="1:17" ht="13.5" customHeight="1">
      <c r="A25" s="40">
        <v>22</v>
      </c>
      <c r="B25" s="199"/>
      <c r="C25" s="158" t="s">
        <v>163</v>
      </c>
      <c r="D25" s="162">
        <v>633</v>
      </c>
      <c r="E25" s="160" t="s">
        <v>120</v>
      </c>
      <c r="F25" s="108"/>
      <c r="G25" s="108"/>
      <c r="H25" s="108"/>
      <c r="I25" s="108">
        <v>900</v>
      </c>
      <c r="J25" s="108">
        <v>900</v>
      </c>
      <c r="K25" s="109">
        <v>900</v>
      </c>
      <c r="L25" s="110"/>
      <c r="M25" s="108"/>
      <c r="N25" s="108"/>
      <c r="O25" s="111"/>
      <c r="P25" s="1"/>
      <c r="Q25" s="1"/>
    </row>
    <row r="26" spans="1:17" ht="13.5" customHeight="1">
      <c r="A26" s="40">
        <v>23</v>
      </c>
      <c r="B26" s="199"/>
      <c r="C26" s="158" t="s">
        <v>163</v>
      </c>
      <c r="D26" s="162">
        <v>635</v>
      </c>
      <c r="E26" s="160" t="s">
        <v>166</v>
      </c>
      <c r="F26" s="108"/>
      <c r="G26" s="108"/>
      <c r="H26" s="108"/>
      <c r="I26" s="108">
        <v>200</v>
      </c>
      <c r="J26" s="108">
        <v>200</v>
      </c>
      <c r="K26" s="109">
        <v>200</v>
      </c>
      <c r="L26" s="110"/>
      <c r="M26" s="108"/>
      <c r="N26" s="108"/>
      <c r="O26" s="111"/>
      <c r="P26" s="1"/>
      <c r="Q26" s="1"/>
    </row>
    <row r="27" spans="1:17" ht="13.5" customHeight="1">
      <c r="A27" s="40">
        <v>24</v>
      </c>
      <c r="B27" s="199"/>
      <c r="C27" s="158" t="s">
        <v>163</v>
      </c>
      <c r="D27" s="162">
        <v>637</v>
      </c>
      <c r="E27" s="160" t="s">
        <v>167</v>
      </c>
      <c r="F27" s="108"/>
      <c r="G27" s="108"/>
      <c r="H27" s="108"/>
      <c r="I27" s="108">
        <v>16493</v>
      </c>
      <c r="J27" s="108">
        <v>16637</v>
      </c>
      <c r="K27" s="109">
        <v>16637</v>
      </c>
      <c r="L27" s="110"/>
      <c r="M27" s="108"/>
      <c r="N27" s="108"/>
      <c r="O27" s="111"/>
      <c r="P27" s="1"/>
      <c r="Q27" s="1"/>
    </row>
    <row r="28" spans="1:17" ht="13.5" customHeight="1">
      <c r="A28" s="40">
        <v>25</v>
      </c>
      <c r="B28" s="199"/>
      <c r="C28" s="158" t="s">
        <v>163</v>
      </c>
      <c r="D28" s="162">
        <v>642</v>
      </c>
      <c r="E28" s="160" t="s">
        <v>246</v>
      </c>
      <c r="F28" s="108"/>
      <c r="G28" s="108"/>
      <c r="H28" s="108"/>
      <c r="I28" s="108">
        <v>300</v>
      </c>
      <c r="J28" s="108">
        <v>300</v>
      </c>
      <c r="K28" s="109">
        <v>300</v>
      </c>
      <c r="L28" s="110"/>
      <c r="M28" s="108"/>
      <c r="N28" s="108"/>
      <c r="O28" s="111"/>
      <c r="P28" s="1"/>
      <c r="Q28" s="1"/>
    </row>
    <row r="29" spans="1:15" ht="13.5">
      <c r="A29" s="41">
        <v>26</v>
      </c>
      <c r="B29" s="283" t="s">
        <v>80</v>
      </c>
      <c r="C29" s="265"/>
      <c r="D29" s="265"/>
      <c r="E29" s="265"/>
      <c r="F29" s="100" t="e">
        <f>#REF!</f>
        <v>#REF!</v>
      </c>
      <c r="G29" s="100" t="e">
        <f>#REF!</f>
        <v>#REF!</v>
      </c>
      <c r="H29" s="100" t="e">
        <f>#REF!</f>
        <v>#REF!</v>
      </c>
      <c r="I29" s="100">
        <f>SUM(I30:I32)</f>
        <v>9300</v>
      </c>
      <c r="J29" s="100">
        <f>SUM(J30:J32)</f>
        <v>9300</v>
      </c>
      <c r="K29" s="101">
        <f>SUM(K30:K32)</f>
        <v>9300</v>
      </c>
      <c r="L29" s="102" t="e">
        <f>#REF!</f>
        <v>#REF!</v>
      </c>
      <c r="M29" s="100">
        <f>SUM(M30:M31)</f>
        <v>0</v>
      </c>
      <c r="N29" s="100">
        <f>SUM(N30)</f>
        <v>0</v>
      </c>
      <c r="O29" s="103">
        <f>SUM(O30:O31)</f>
        <v>0</v>
      </c>
    </row>
    <row r="30" spans="1:17" ht="13.5" customHeight="1">
      <c r="A30" s="40">
        <v>27</v>
      </c>
      <c r="B30" s="199"/>
      <c r="C30" s="158" t="s">
        <v>227</v>
      </c>
      <c r="D30" s="162">
        <v>632</v>
      </c>
      <c r="E30" s="160" t="s">
        <v>168</v>
      </c>
      <c r="F30" s="108"/>
      <c r="G30" s="108"/>
      <c r="H30" s="108"/>
      <c r="I30" s="108">
        <v>2500</v>
      </c>
      <c r="J30" s="108">
        <v>2500</v>
      </c>
      <c r="K30" s="109">
        <v>2500</v>
      </c>
      <c r="L30" s="110"/>
      <c r="M30" s="108"/>
      <c r="N30" s="108"/>
      <c r="O30" s="111"/>
      <c r="P30" s="1"/>
      <c r="Q30" s="1"/>
    </row>
    <row r="31" spans="1:17" ht="13.5" customHeight="1">
      <c r="A31" s="40">
        <v>28</v>
      </c>
      <c r="B31" s="199"/>
      <c r="C31" s="158" t="s">
        <v>227</v>
      </c>
      <c r="D31" s="162">
        <v>633</v>
      </c>
      <c r="E31" s="160" t="s">
        <v>120</v>
      </c>
      <c r="F31" s="108"/>
      <c r="G31" s="108"/>
      <c r="H31" s="108"/>
      <c r="I31" s="108">
        <v>500</v>
      </c>
      <c r="J31" s="108">
        <v>500</v>
      </c>
      <c r="K31" s="109">
        <v>500</v>
      </c>
      <c r="L31" s="110"/>
      <c r="M31" s="108"/>
      <c r="N31" s="108"/>
      <c r="O31" s="111"/>
      <c r="P31" s="1"/>
      <c r="Q31" s="1"/>
    </row>
    <row r="32" spans="1:17" ht="13.5" customHeight="1">
      <c r="A32" s="40">
        <v>29</v>
      </c>
      <c r="B32" s="199"/>
      <c r="C32" s="158" t="s">
        <v>227</v>
      </c>
      <c r="D32" s="162">
        <v>637</v>
      </c>
      <c r="E32" s="160" t="s">
        <v>86</v>
      </c>
      <c r="F32" s="108"/>
      <c r="G32" s="108"/>
      <c r="H32" s="108"/>
      <c r="I32" s="108">
        <v>6300</v>
      </c>
      <c r="J32" s="108">
        <v>6300</v>
      </c>
      <c r="K32" s="109">
        <v>6300</v>
      </c>
      <c r="L32" s="110"/>
      <c r="M32" s="108"/>
      <c r="N32" s="108"/>
      <c r="O32" s="111"/>
      <c r="P32" s="1"/>
      <c r="Q32" s="1"/>
    </row>
    <row r="33" spans="1:15" ht="13.5">
      <c r="A33" s="41">
        <v>30</v>
      </c>
      <c r="B33" s="283" t="s">
        <v>169</v>
      </c>
      <c r="C33" s="265"/>
      <c r="D33" s="265"/>
      <c r="E33" s="265"/>
      <c r="F33" s="100">
        <f aca="true" t="shared" si="2" ref="F33:O33">F34</f>
        <v>20000</v>
      </c>
      <c r="G33" s="100">
        <f t="shared" si="2"/>
        <v>517</v>
      </c>
      <c r="H33" s="100">
        <f t="shared" si="2"/>
        <v>2300</v>
      </c>
      <c r="I33" s="100">
        <f>SUM(I34:I35)</f>
        <v>8550</v>
      </c>
      <c r="J33" s="100">
        <f>SUM(J34:J35)</f>
        <v>8550</v>
      </c>
      <c r="K33" s="101">
        <f>SUM(K34:K35)</f>
        <v>8550</v>
      </c>
      <c r="L33" s="102">
        <f t="shared" si="2"/>
        <v>0</v>
      </c>
      <c r="M33" s="100">
        <f t="shared" si="2"/>
        <v>0</v>
      </c>
      <c r="N33" s="100">
        <f t="shared" si="2"/>
        <v>0</v>
      </c>
      <c r="O33" s="103">
        <f t="shared" si="2"/>
        <v>0</v>
      </c>
    </row>
    <row r="34" spans="1:17" ht="13.5" customHeight="1">
      <c r="A34" s="220">
        <v>31</v>
      </c>
      <c r="B34" s="221"/>
      <c r="C34" s="191" t="s">
        <v>227</v>
      </c>
      <c r="D34" s="217">
        <v>642</v>
      </c>
      <c r="E34" s="222" t="s">
        <v>165</v>
      </c>
      <c r="F34" s="223">
        <v>20000</v>
      </c>
      <c r="G34" s="223">
        <v>517</v>
      </c>
      <c r="H34" s="223">
        <v>2300</v>
      </c>
      <c r="I34" s="223">
        <v>2000</v>
      </c>
      <c r="J34" s="223">
        <v>2000</v>
      </c>
      <c r="K34" s="224">
        <v>2000</v>
      </c>
      <c r="L34" s="225"/>
      <c r="M34" s="223"/>
      <c r="N34" s="223"/>
      <c r="O34" s="226"/>
      <c r="P34" s="1"/>
      <c r="Q34" s="1"/>
    </row>
    <row r="35" spans="1:17" ht="13.5" customHeight="1" thickBot="1">
      <c r="A35" s="164">
        <v>32</v>
      </c>
      <c r="B35" s="183"/>
      <c r="C35" s="229" t="s">
        <v>228</v>
      </c>
      <c r="D35" s="167">
        <v>637</v>
      </c>
      <c r="E35" s="230" t="s">
        <v>265</v>
      </c>
      <c r="F35" s="231"/>
      <c r="G35" s="231"/>
      <c r="H35" s="231"/>
      <c r="I35" s="112">
        <v>6550</v>
      </c>
      <c r="J35" s="231">
        <v>6550</v>
      </c>
      <c r="K35" s="112">
        <v>6550</v>
      </c>
      <c r="L35" s="231"/>
      <c r="M35" s="231"/>
      <c r="N35" s="112"/>
      <c r="O35" s="232"/>
      <c r="P35" s="1"/>
      <c r="Q35" s="1"/>
    </row>
    <row r="36" spans="1:15" ht="13.5">
      <c r="A36" s="235"/>
      <c r="B36" s="276" t="s">
        <v>76</v>
      </c>
      <c r="C36" s="276"/>
      <c r="D36" s="276"/>
      <c r="E36" s="29"/>
      <c r="F36" s="115" t="e">
        <f aca="true" t="shared" si="3" ref="F36:O36">F4+F10+F17+F19+F29+F33</f>
        <v>#REF!</v>
      </c>
      <c r="G36" s="115" t="e">
        <f t="shared" si="3"/>
        <v>#REF!</v>
      </c>
      <c r="H36" s="115" t="e">
        <f t="shared" si="3"/>
        <v>#REF!</v>
      </c>
      <c r="I36" s="115">
        <f t="shared" si="3"/>
        <v>500954</v>
      </c>
      <c r="J36" s="115">
        <f t="shared" si="3"/>
        <v>514288</v>
      </c>
      <c r="K36" s="115">
        <f t="shared" si="3"/>
        <v>514288</v>
      </c>
      <c r="L36" s="115" t="e">
        <f t="shared" si="3"/>
        <v>#REF!</v>
      </c>
      <c r="M36" s="115">
        <f t="shared" si="3"/>
        <v>0</v>
      </c>
      <c r="N36" s="115">
        <f t="shared" si="3"/>
        <v>0</v>
      </c>
      <c r="O36" s="115">
        <f t="shared" si="3"/>
        <v>0</v>
      </c>
    </row>
  </sheetData>
  <sheetProtection/>
  <mergeCells count="14">
    <mergeCell ref="B33:E33"/>
    <mergeCell ref="B36:D36"/>
    <mergeCell ref="B10:E10"/>
    <mergeCell ref="B17:E17"/>
    <mergeCell ref="B19:E19"/>
    <mergeCell ref="B29:E29"/>
    <mergeCell ref="L2:O2"/>
    <mergeCell ref="B4:E4"/>
    <mergeCell ref="E2:E3"/>
    <mergeCell ref="H2:K2"/>
    <mergeCell ref="A2:A3"/>
    <mergeCell ref="B2:B3"/>
    <mergeCell ref="C2:C3"/>
    <mergeCell ref="D2:D3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R9" sqref="R9"/>
    </sheetView>
  </sheetViews>
  <sheetFormatPr defaultColWidth="9.140625" defaultRowHeight="12.75"/>
  <cols>
    <col min="1" max="1" width="2.7109375" style="0" customWidth="1"/>
    <col min="2" max="2" width="5.57421875" style="0" customWidth="1"/>
    <col min="4" max="4" width="10.7109375" style="0" customWidth="1"/>
    <col min="5" max="5" width="25.140625" style="0" customWidth="1"/>
    <col min="6" max="8" width="0" style="0" hidden="1" customWidth="1"/>
    <col min="9" max="11" width="10.8515625" style="0" customWidth="1"/>
    <col min="12" max="12" width="0" style="0" hidden="1" customWidth="1"/>
    <col min="13" max="15" width="8.7109375" style="0" customWidth="1"/>
  </cols>
  <sheetData>
    <row r="1" spans="1:15" ht="18" customHeight="1" thickBot="1">
      <c r="A1" s="144"/>
      <c r="B1" s="146"/>
      <c r="C1" s="145" t="s">
        <v>172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</row>
    <row r="2" spans="1:15" ht="12.75">
      <c r="A2" s="281"/>
      <c r="B2" s="272" t="s">
        <v>25</v>
      </c>
      <c r="C2" s="270" t="s">
        <v>26</v>
      </c>
      <c r="D2" s="272" t="s">
        <v>27</v>
      </c>
      <c r="E2" s="277" t="s">
        <v>28</v>
      </c>
      <c r="F2" s="148"/>
      <c r="G2" s="149"/>
      <c r="H2" s="274" t="s">
        <v>22</v>
      </c>
      <c r="I2" s="262"/>
      <c r="J2" s="262"/>
      <c r="K2" s="275"/>
      <c r="L2" s="262" t="s">
        <v>23</v>
      </c>
      <c r="M2" s="262"/>
      <c r="N2" s="262"/>
      <c r="O2" s="263"/>
    </row>
    <row r="3" spans="1:15" ht="24.75" customHeight="1">
      <c r="A3" s="282"/>
      <c r="B3" s="273"/>
      <c r="C3" s="271"/>
      <c r="D3" s="273"/>
      <c r="E3" s="278"/>
      <c r="F3" s="151" t="s">
        <v>29</v>
      </c>
      <c r="G3" s="151" t="s">
        <v>30</v>
      </c>
      <c r="H3" s="150" t="s">
        <v>31</v>
      </c>
      <c r="I3" s="151">
        <v>2019</v>
      </c>
      <c r="J3" s="151">
        <v>2020</v>
      </c>
      <c r="K3" s="152">
        <v>2021</v>
      </c>
      <c r="L3" s="153" t="s">
        <v>31</v>
      </c>
      <c r="M3" s="151">
        <v>2019</v>
      </c>
      <c r="N3" s="151">
        <v>2020</v>
      </c>
      <c r="O3" s="154">
        <v>2021</v>
      </c>
    </row>
    <row r="4" spans="1:15" ht="13.5">
      <c r="A4" s="40">
        <v>1</v>
      </c>
      <c r="B4" s="283" t="s">
        <v>173</v>
      </c>
      <c r="C4" s="265"/>
      <c r="D4" s="265"/>
      <c r="E4" s="265"/>
      <c r="F4" s="100">
        <f>SUM(F6:F8)</f>
        <v>812000</v>
      </c>
      <c r="G4" s="100">
        <f>SUM(G6:G14)</f>
        <v>27425</v>
      </c>
      <c r="H4" s="100">
        <f>SUM(H5:H14)</f>
        <v>27144</v>
      </c>
      <c r="I4" s="100">
        <f>SUM(I5:I19)</f>
        <v>1528478</v>
      </c>
      <c r="J4" s="100">
        <f>SUM(J5:J19)</f>
        <v>1638726</v>
      </c>
      <c r="K4" s="101">
        <f>SUM(K5:K19)</f>
        <v>1638726</v>
      </c>
      <c r="L4" s="102">
        <f>SUM(L5:L14)</f>
        <v>0</v>
      </c>
      <c r="M4" s="100">
        <f>SUM(M5:M20)</f>
        <v>13000</v>
      </c>
      <c r="N4" s="100">
        <f>SUM(N5:N20)</f>
        <v>0</v>
      </c>
      <c r="O4" s="103">
        <f>SUM(O5:O20)</f>
        <v>0</v>
      </c>
    </row>
    <row r="5" spans="1:17" ht="13.5" customHeight="1">
      <c r="A5" s="41">
        <v>2</v>
      </c>
      <c r="B5" s="182"/>
      <c r="C5" s="158" t="s">
        <v>222</v>
      </c>
      <c r="D5" s="159">
        <v>610</v>
      </c>
      <c r="E5" s="160" t="s">
        <v>90</v>
      </c>
      <c r="F5" s="108">
        <v>780000</v>
      </c>
      <c r="G5" s="104">
        <v>25891</v>
      </c>
      <c r="H5" s="104">
        <v>2244</v>
      </c>
      <c r="I5" s="104">
        <v>942931</v>
      </c>
      <c r="J5" s="104">
        <v>1021896</v>
      </c>
      <c r="K5" s="105">
        <v>1021896</v>
      </c>
      <c r="L5" s="106"/>
      <c r="M5" s="104"/>
      <c r="N5" s="104"/>
      <c r="O5" s="107"/>
      <c r="P5" s="1"/>
      <c r="Q5" s="1"/>
    </row>
    <row r="6" spans="1:17" ht="13.5" customHeight="1">
      <c r="A6" s="40">
        <v>3</v>
      </c>
      <c r="B6" s="182"/>
      <c r="C6" s="158" t="s">
        <v>222</v>
      </c>
      <c r="D6" s="159">
        <v>620</v>
      </c>
      <c r="E6" s="160" t="s">
        <v>91</v>
      </c>
      <c r="F6" s="108">
        <v>780000</v>
      </c>
      <c r="G6" s="104">
        <v>25891</v>
      </c>
      <c r="H6" s="104">
        <v>24000</v>
      </c>
      <c r="I6" s="104">
        <v>331017</v>
      </c>
      <c r="J6" s="104">
        <v>358615</v>
      </c>
      <c r="K6" s="105">
        <v>358615</v>
      </c>
      <c r="L6" s="106"/>
      <c r="M6" s="104"/>
      <c r="N6" s="104"/>
      <c r="O6" s="107"/>
      <c r="P6" s="1"/>
      <c r="Q6" s="1"/>
    </row>
    <row r="7" spans="1:17" ht="13.5" customHeight="1">
      <c r="A7" s="41">
        <v>4</v>
      </c>
      <c r="B7" s="182"/>
      <c r="C7" s="158" t="s">
        <v>222</v>
      </c>
      <c r="D7" s="159">
        <v>627</v>
      </c>
      <c r="E7" s="160" t="s">
        <v>116</v>
      </c>
      <c r="F7" s="108">
        <v>25000</v>
      </c>
      <c r="G7" s="108">
        <v>574</v>
      </c>
      <c r="H7" s="108">
        <v>800</v>
      </c>
      <c r="I7" s="108">
        <v>14616</v>
      </c>
      <c r="J7" s="108">
        <v>14616</v>
      </c>
      <c r="K7" s="109">
        <v>14616</v>
      </c>
      <c r="L7" s="110"/>
      <c r="M7" s="108"/>
      <c r="N7" s="108"/>
      <c r="O7" s="111"/>
      <c r="P7" s="1"/>
      <c r="Q7" s="1"/>
    </row>
    <row r="8" spans="1:17" ht="13.5" customHeight="1">
      <c r="A8" s="40">
        <v>5</v>
      </c>
      <c r="B8" s="182"/>
      <c r="C8" s="158" t="s">
        <v>222</v>
      </c>
      <c r="D8" s="159">
        <v>632</v>
      </c>
      <c r="E8" s="160" t="s">
        <v>107</v>
      </c>
      <c r="F8" s="108">
        <v>7000</v>
      </c>
      <c r="G8" s="108">
        <v>280</v>
      </c>
      <c r="H8" s="108">
        <v>100</v>
      </c>
      <c r="I8" s="108">
        <v>111500</v>
      </c>
      <c r="J8" s="108">
        <v>111500</v>
      </c>
      <c r="K8" s="109">
        <v>111500</v>
      </c>
      <c r="L8" s="110"/>
      <c r="M8" s="108"/>
      <c r="N8" s="108"/>
      <c r="O8" s="111"/>
      <c r="P8" s="1"/>
      <c r="Q8" s="1"/>
    </row>
    <row r="9" spans="1:17" ht="13.5" customHeight="1">
      <c r="A9" s="40">
        <v>6</v>
      </c>
      <c r="B9" s="182"/>
      <c r="C9" s="158" t="s">
        <v>222</v>
      </c>
      <c r="D9" s="159">
        <v>633</v>
      </c>
      <c r="E9" s="160" t="s">
        <v>85</v>
      </c>
      <c r="F9" s="108"/>
      <c r="G9" s="108"/>
      <c r="H9" s="108"/>
      <c r="I9" s="108">
        <v>23200</v>
      </c>
      <c r="J9" s="108">
        <v>25200</v>
      </c>
      <c r="K9" s="109">
        <v>25200</v>
      </c>
      <c r="L9" s="110"/>
      <c r="M9" s="108"/>
      <c r="N9" s="108"/>
      <c r="O9" s="111"/>
      <c r="P9" s="1"/>
      <c r="Q9" s="1"/>
    </row>
    <row r="10" spans="1:17" ht="13.5" customHeight="1">
      <c r="A10" s="40">
        <v>7</v>
      </c>
      <c r="B10" s="182"/>
      <c r="C10" s="158" t="s">
        <v>222</v>
      </c>
      <c r="D10" s="159">
        <v>634</v>
      </c>
      <c r="E10" s="160" t="s">
        <v>128</v>
      </c>
      <c r="F10" s="108"/>
      <c r="G10" s="108"/>
      <c r="H10" s="108"/>
      <c r="I10" s="108">
        <v>6005</v>
      </c>
      <c r="J10" s="108">
        <v>6505</v>
      </c>
      <c r="K10" s="109">
        <v>6505</v>
      </c>
      <c r="L10" s="110"/>
      <c r="M10" s="108"/>
      <c r="N10" s="108"/>
      <c r="O10" s="111"/>
      <c r="P10" s="1"/>
      <c r="Q10" s="1"/>
    </row>
    <row r="11" spans="1:17" ht="13.5" customHeight="1">
      <c r="A11" s="40">
        <v>8</v>
      </c>
      <c r="B11" s="182"/>
      <c r="C11" s="158" t="s">
        <v>222</v>
      </c>
      <c r="D11" s="159">
        <v>635</v>
      </c>
      <c r="E11" s="160" t="s">
        <v>148</v>
      </c>
      <c r="F11" s="108"/>
      <c r="G11" s="108"/>
      <c r="H11" s="108"/>
      <c r="I11" s="108">
        <v>10000</v>
      </c>
      <c r="J11" s="108">
        <v>10000</v>
      </c>
      <c r="K11" s="109">
        <v>10000</v>
      </c>
      <c r="L11" s="110"/>
      <c r="M11" s="108"/>
      <c r="N11" s="108"/>
      <c r="O11" s="111"/>
      <c r="P11" s="1"/>
      <c r="Q11" s="1"/>
    </row>
    <row r="12" spans="1:17" ht="13.5" customHeight="1">
      <c r="A12" s="40">
        <v>9</v>
      </c>
      <c r="B12" s="182"/>
      <c r="C12" s="158" t="s">
        <v>222</v>
      </c>
      <c r="D12" s="159">
        <v>636</v>
      </c>
      <c r="E12" s="160" t="s">
        <v>108</v>
      </c>
      <c r="F12" s="108"/>
      <c r="G12" s="108"/>
      <c r="H12" s="108"/>
      <c r="I12" s="108">
        <v>1870</v>
      </c>
      <c r="J12" s="108">
        <v>1870</v>
      </c>
      <c r="K12" s="109">
        <v>1870</v>
      </c>
      <c r="L12" s="110"/>
      <c r="M12" s="108"/>
      <c r="N12" s="108"/>
      <c r="O12" s="111"/>
      <c r="P12" s="1"/>
      <c r="Q12" s="1"/>
    </row>
    <row r="13" spans="1:17" ht="13.5" customHeight="1">
      <c r="A13" s="40">
        <v>10</v>
      </c>
      <c r="B13" s="182"/>
      <c r="C13" s="158" t="s">
        <v>222</v>
      </c>
      <c r="D13" s="159">
        <v>637</v>
      </c>
      <c r="E13" s="160" t="s">
        <v>86</v>
      </c>
      <c r="F13" s="108"/>
      <c r="G13" s="108"/>
      <c r="H13" s="108"/>
      <c r="I13" s="108">
        <v>83459</v>
      </c>
      <c r="J13" s="108">
        <v>84644</v>
      </c>
      <c r="K13" s="109">
        <v>84644</v>
      </c>
      <c r="L13" s="110"/>
      <c r="M13" s="108"/>
      <c r="N13" s="108"/>
      <c r="O13" s="111"/>
      <c r="P13" s="1"/>
      <c r="Q13" s="1"/>
    </row>
    <row r="14" spans="1:17" ht="13.5" customHeight="1">
      <c r="A14" s="41">
        <v>11</v>
      </c>
      <c r="B14" s="182"/>
      <c r="C14" s="158" t="s">
        <v>222</v>
      </c>
      <c r="D14" s="159">
        <v>642</v>
      </c>
      <c r="E14" s="160" t="s">
        <v>92</v>
      </c>
      <c r="F14" s="108">
        <v>0</v>
      </c>
      <c r="G14" s="108">
        <v>680</v>
      </c>
      <c r="H14" s="108">
        <v>0</v>
      </c>
      <c r="I14" s="108">
        <v>1000</v>
      </c>
      <c r="J14" s="108">
        <v>1000</v>
      </c>
      <c r="K14" s="109">
        <v>1000</v>
      </c>
      <c r="L14" s="110"/>
      <c r="M14" s="108"/>
      <c r="N14" s="108"/>
      <c r="O14" s="111"/>
      <c r="P14" s="1"/>
      <c r="Q14" s="1"/>
    </row>
    <row r="15" spans="1:17" ht="13.5" customHeight="1">
      <c r="A15" s="41">
        <v>12</v>
      </c>
      <c r="B15" s="199"/>
      <c r="C15" s="158" t="s">
        <v>222</v>
      </c>
      <c r="D15" s="162">
        <v>641</v>
      </c>
      <c r="E15" s="160" t="s">
        <v>208</v>
      </c>
      <c r="F15" s="108"/>
      <c r="G15" s="108"/>
      <c r="H15" s="108"/>
      <c r="I15" s="108">
        <v>100</v>
      </c>
      <c r="J15" s="108">
        <v>100</v>
      </c>
      <c r="K15" s="109">
        <v>100</v>
      </c>
      <c r="L15" s="110"/>
      <c r="M15" s="108"/>
      <c r="N15" s="108"/>
      <c r="O15" s="111"/>
      <c r="P15" s="1"/>
      <c r="Q15" s="1"/>
    </row>
    <row r="16" spans="1:17" ht="13.5" customHeight="1">
      <c r="A16" s="41">
        <v>13</v>
      </c>
      <c r="B16" s="199"/>
      <c r="C16" s="158" t="s">
        <v>222</v>
      </c>
      <c r="D16" s="162">
        <v>610</v>
      </c>
      <c r="E16" s="160" t="s">
        <v>174</v>
      </c>
      <c r="F16" s="108"/>
      <c r="G16" s="108"/>
      <c r="H16" s="108"/>
      <c r="I16" s="108">
        <v>652</v>
      </c>
      <c r="J16" s="108">
        <v>652</v>
      </c>
      <c r="K16" s="109">
        <v>652</v>
      </c>
      <c r="L16" s="110"/>
      <c r="M16" s="108"/>
      <c r="N16" s="108"/>
      <c r="O16" s="111"/>
      <c r="P16" s="1"/>
      <c r="Q16" s="1"/>
    </row>
    <row r="17" spans="1:17" ht="13.5" customHeight="1">
      <c r="A17" s="41">
        <v>14</v>
      </c>
      <c r="B17" s="199"/>
      <c r="C17" s="158" t="s">
        <v>222</v>
      </c>
      <c r="D17" s="162">
        <v>620</v>
      </c>
      <c r="E17" s="160" t="s">
        <v>175</v>
      </c>
      <c r="F17" s="108"/>
      <c r="G17" s="108"/>
      <c r="H17" s="108"/>
      <c r="I17" s="108">
        <v>229</v>
      </c>
      <c r="J17" s="108">
        <v>229</v>
      </c>
      <c r="K17" s="109">
        <v>229</v>
      </c>
      <c r="L17" s="110"/>
      <c r="M17" s="108"/>
      <c r="N17" s="108"/>
      <c r="O17" s="111"/>
      <c r="P17" s="1"/>
      <c r="Q17" s="1"/>
    </row>
    <row r="18" spans="1:17" ht="13.5" customHeight="1">
      <c r="A18" s="41">
        <v>15</v>
      </c>
      <c r="B18" s="199"/>
      <c r="C18" s="158" t="s">
        <v>222</v>
      </c>
      <c r="D18" s="162">
        <v>610</v>
      </c>
      <c r="E18" s="160" t="s">
        <v>176</v>
      </c>
      <c r="F18" s="108"/>
      <c r="G18" s="108"/>
      <c r="H18" s="108"/>
      <c r="I18" s="108">
        <v>1406</v>
      </c>
      <c r="J18" s="108">
        <v>1406</v>
      </c>
      <c r="K18" s="109">
        <v>1406</v>
      </c>
      <c r="L18" s="110"/>
      <c r="M18" s="108"/>
      <c r="N18" s="108"/>
      <c r="O18" s="111"/>
      <c r="P18" s="1"/>
      <c r="Q18" s="1"/>
    </row>
    <row r="19" spans="1:17" ht="13.5" customHeight="1">
      <c r="A19" s="41">
        <v>16</v>
      </c>
      <c r="B19" s="199"/>
      <c r="C19" s="158" t="s">
        <v>222</v>
      </c>
      <c r="D19" s="162">
        <v>620</v>
      </c>
      <c r="E19" s="160" t="s">
        <v>177</v>
      </c>
      <c r="F19" s="108"/>
      <c r="G19" s="108"/>
      <c r="H19" s="108"/>
      <c r="I19" s="108">
        <v>493</v>
      </c>
      <c r="J19" s="108">
        <v>493</v>
      </c>
      <c r="K19" s="109">
        <v>493</v>
      </c>
      <c r="L19" s="110"/>
      <c r="M19" s="108"/>
      <c r="N19" s="108"/>
      <c r="O19" s="111"/>
      <c r="P19" s="1"/>
      <c r="Q19" s="1"/>
    </row>
    <row r="20" spans="1:17" ht="13.5" customHeight="1">
      <c r="A20" s="41">
        <v>17</v>
      </c>
      <c r="B20" s="182"/>
      <c r="C20" s="158" t="s">
        <v>222</v>
      </c>
      <c r="D20" s="162">
        <v>713</v>
      </c>
      <c r="E20" s="160" t="s">
        <v>240</v>
      </c>
      <c r="F20" s="108"/>
      <c r="G20" s="108"/>
      <c r="H20" s="108"/>
      <c r="I20" s="108"/>
      <c r="J20" s="108"/>
      <c r="K20" s="109"/>
      <c r="L20" s="110"/>
      <c r="M20" s="108">
        <v>13000</v>
      </c>
      <c r="N20" s="108">
        <v>0</v>
      </c>
      <c r="O20" s="111">
        <v>0</v>
      </c>
      <c r="P20" s="1"/>
      <c r="Q20" s="1"/>
    </row>
    <row r="21" spans="1:15" ht="13.5">
      <c r="A21" s="40">
        <v>18</v>
      </c>
      <c r="B21" s="283" t="s">
        <v>178</v>
      </c>
      <c r="C21" s="265"/>
      <c r="D21" s="265"/>
      <c r="E21" s="265"/>
      <c r="F21" s="100">
        <f>SUM(F22:F22)</f>
        <v>50000</v>
      </c>
      <c r="G21" s="100">
        <f>SUM(G22:G22)</f>
        <v>1755</v>
      </c>
      <c r="H21" s="100">
        <f>SUM(H22:H22)</f>
        <v>0</v>
      </c>
      <c r="I21" s="100">
        <f>SUM(I22)</f>
        <v>160454</v>
      </c>
      <c r="J21" s="100">
        <f>SUM(J22)</f>
        <v>146852</v>
      </c>
      <c r="K21" s="101">
        <f>SUM(K22)</f>
        <v>132070</v>
      </c>
      <c r="L21" s="102">
        <f>SUM(L22:L22)</f>
        <v>0</v>
      </c>
      <c r="M21" s="100">
        <f>SUM(M22:M22)</f>
        <v>0</v>
      </c>
      <c r="N21" s="100">
        <f>SUM(N22:N22)</f>
        <v>0</v>
      </c>
      <c r="O21" s="103">
        <f>SUM(O22:O22)</f>
        <v>0</v>
      </c>
    </row>
    <row r="22" spans="1:17" ht="13.5" customHeight="1" thickBot="1">
      <c r="A22" s="42">
        <v>19</v>
      </c>
      <c r="B22" s="183"/>
      <c r="C22" s="166" t="s">
        <v>179</v>
      </c>
      <c r="D22" s="167">
        <v>651</v>
      </c>
      <c r="E22" s="168" t="s">
        <v>180</v>
      </c>
      <c r="F22" s="112">
        <v>50000</v>
      </c>
      <c r="G22" s="112">
        <v>1755</v>
      </c>
      <c r="H22" s="112">
        <v>0</v>
      </c>
      <c r="I22" s="112">
        <v>160454</v>
      </c>
      <c r="J22" s="112">
        <v>146852</v>
      </c>
      <c r="K22" s="169">
        <v>132070</v>
      </c>
      <c r="L22" s="113"/>
      <c r="M22" s="112"/>
      <c r="N22" s="112"/>
      <c r="O22" s="114"/>
      <c r="P22" s="1"/>
      <c r="Q22" s="1"/>
    </row>
    <row r="23" spans="1:15" ht="13.5">
      <c r="A23" s="29"/>
      <c r="B23" s="276" t="s">
        <v>207</v>
      </c>
      <c r="C23" s="276"/>
      <c r="D23" s="276"/>
      <c r="E23" s="29"/>
      <c r="F23" s="115" t="e">
        <f>F4+F21+#REF!+#REF!+#REF!+#REF!</f>
        <v>#REF!</v>
      </c>
      <c r="G23" s="115" t="e">
        <f>G4+G21+#REF!+#REF!+#REF!+#REF!</f>
        <v>#REF!</v>
      </c>
      <c r="H23" s="115" t="e">
        <f>H4+H21+#REF!+#REF!+#REF!+#REF!</f>
        <v>#REF!</v>
      </c>
      <c r="I23" s="115">
        <f>I4+I21</f>
        <v>1688932</v>
      </c>
      <c r="J23" s="115">
        <f>J4+J21</f>
        <v>1785578</v>
      </c>
      <c r="K23" s="115">
        <f>K4+K21</f>
        <v>1770796</v>
      </c>
      <c r="L23" s="115" t="e">
        <f>L4+L21+#REF!+#REF!+#REF!+#REF!</f>
        <v>#REF!</v>
      </c>
      <c r="M23" s="115">
        <f>M4+M21</f>
        <v>13000</v>
      </c>
      <c r="N23" s="115">
        <f>N4+N21</f>
        <v>0</v>
      </c>
      <c r="O23" s="115">
        <f>O4+O21</f>
        <v>0</v>
      </c>
    </row>
    <row r="24" spans="1:1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</row>
  </sheetData>
  <sheetProtection/>
  <mergeCells count="10">
    <mergeCell ref="A2:A3"/>
    <mergeCell ref="B2:B3"/>
    <mergeCell ref="C2:C3"/>
    <mergeCell ref="D2:D3"/>
    <mergeCell ref="L2:O2"/>
    <mergeCell ref="B4:E4"/>
    <mergeCell ref="B23:D23"/>
    <mergeCell ref="B21:E21"/>
    <mergeCell ref="E2:E3"/>
    <mergeCell ref="H2:K2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2.8515625" style="0" customWidth="1"/>
    <col min="2" max="2" width="50.421875" style="0" customWidth="1"/>
    <col min="3" max="5" width="12.140625" style="0" customWidth="1"/>
    <col min="6" max="8" width="0" style="0" hidden="1" customWidth="1"/>
    <col min="9" max="11" width="10.8515625" style="0" customWidth="1"/>
    <col min="12" max="12" width="0" style="0" hidden="1" customWidth="1"/>
    <col min="13" max="15" width="8.7109375" style="0" customWidth="1"/>
  </cols>
  <sheetData>
    <row r="1" spans="1:6" ht="12.75">
      <c r="A1" s="288" t="s">
        <v>187</v>
      </c>
      <c r="B1" s="289"/>
      <c r="C1" s="236" t="s">
        <v>188</v>
      </c>
      <c r="D1" s="236" t="s">
        <v>188</v>
      </c>
      <c r="E1" s="237" t="s">
        <v>188</v>
      </c>
      <c r="F1" s="6" t="s">
        <v>188</v>
      </c>
    </row>
    <row r="2" spans="1:6" ht="12.75">
      <c r="A2" s="290"/>
      <c r="B2" s="291"/>
      <c r="C2" s="238"/>
      <c r="D2" s="238"/>
      <c r="E2" s="239"/>
      <c r="F2" s="7"/>
    </row>
    <row r="3" spans="1:6" ht="12.75">
      <c r="A3" s="290"/>
      <c r="B3" s="291"/>
      <c r="C3" s="238" t="s">
        <v>189</v>
      </c>
      <c r="D3" s="238" t="s">
        <v>189</v>
      </c>
      <c r="E3" s="239" t="s">
        <v>189</v>
      </c>
      <c r="F3" s="7" t="s">
        <v>189</v>
      </c>
    </row>
    <row r="4" spans="1:6" ht="13.5" thickBot="1">
      <c r="A4" s="292"/>
      <c r="B4" s="293"/>
      <c r="C4" s="240">
        <v>2019</v>
      </c>
      <c r="D4" s="240">
        <v>2020</v>
      </c>
      <c r="E4" s="241">
        <v>2021</v>
      </c>
      <c r="F4" s="8">
        <v>2014</v>
      </c>
    </row>
    <row r="5" spans="1:6" ht="13.5" thickTop="1">
      <c r="A5" s="43">
        <v>1</v>
      </c>
      <c r="B5" s="242" t="s">
        <v>190</v>
      </c>
      <c r="C5" s="243">
        <v>18636873</v>
      </c>
      <c r="D5" s="244">
        <v>19174866</v>
      </c>
      <c r="E5" s="245">
        <v>19716398</v>
      </c>
      <c r="F5" s="9">
        <v>5578003</v>
      </c>
    </row>
    <row r="6" spans="1:6" ht="12.75">
      <c r="A6" s="44">
        <f>A5+1</f>
        <v>2</v>
      </c>
      <c r="B6" s="246" t="s">
        <v>191</v>
      </c>
      <c r="C6" s="243">
        <f>SUM(C8:C22)</f>
        <v>17154103</v>
      </c>
      <c r="D6" s="243">
        <f>SUM(D8:D22)</f>
        <v>17551626</v>
      </c>
      <c r="E6" s="247">
        <f>SUM(E8:E22)</f>
        <v>17934298</v>
      </c>
      <c r="F6" s="10">
        <f>SUM(F8:F20)</f>
        <v>5578003</v>
      </c>
    </row>
    <row r="7" spans="1:6" ht="12.75">
      <c r="A7" s="45">
        <f>A6+1</f>
        <v>3</v>
      </c>
      <c r="B7" s="46" t="s">
        <v>192</v>
      </c>
      <c r="C7" s="248"/>
      <c r="D7" s="249"/>
      <c r="E7" s="250"/>
      <c r="F7" s="11"/>
    </row>
    <row r="8" spans="1:6" ht="12.75">
      <c r="A8" s="45">
        <f>A7+1</f>
        <v>4</v>
      </c>
      <c r="B8" s="47" t="s">
        <v>193</v>
      </c>
      <c r="C8" s="48">
        <v>574997</v>
      </c>
      <c r="D8" s="49">
        <v>420074</v>
      </c>
      <c r="E8" s="49">
        <v>383630</v>
      </c>
      <c r="F8" s="12">
        <v>99852</v>
      </c>
    </row>
    <row r="9" spans="1:6" ht="12.75">
      <c r="A9" s="45">
        <f aca="true" t="shared" si="0" ref="A9:A47">A8+1</f>
        <v>5</v>
      </c>
      <c r="B9" s="50" t="s">
        <v>194</v>
      </c>
      <c r="C9" s="48">
        <v>72335</v>
      </c>
      <c r="D9" s="49">
        <v>72335</v>
      </c>
      <c r="E9" s="49">
        <v>72335</v>
      </c>
      <c r="F9" s="12">
        <v>22100</v>
      </c>
    </row>
    <row r="10" spans="1:6" ht="12.75">
      <c r="A10" s="45">
        <f t="shared" si="0"/>
        <v>6</v>
      </c>
      <c r="B10" s="50" t="s">
        <v>9</v>
      </c>
      <c r="C10" s="48">
        <v>209800</v>
      </c>
      <c r="D10" s="49">
        <v>199800</v>
      </c>
      <c r="E10" s="49">
        <v>189800</v>
      </c>
      <c r="F10" s="12">
        <v>107730</v>
      </c>
    </row>
    <row r="11" spans="1:6" ht="12.75">
      <c r="A11" s="45">
        <f t="shared" si="0"/>
        <v>7</v>
      </c>
      <c r="B11" s="50" t="s">
        <v>195</v>
      </c>
      <c r="C11" s="48">
        <v>321808</v>
      </c>
      <c r="D11" s="49">
        <v>338964</v>
      </c>
      <c r="E11" s="49">
        <v>340134</v>
      </c>
      <c r="F11" s="12">
        <v>102922</v>
      </c>
    </row>
    <row r="12" spans="1:6" ht="12.75">
      <c r="A12" s="45">
        <f t="shared" si="0"/>
        <v>8</v>
      </c>
      <c r="B12" s="50" t="s">
        <v>10</v>
      </c>
      <c r="C12" s="48">
        <v>1070159</v>
      </c>
      <c r="D12" s="49">
        <v>1107080</v>
      </c>
      <c r="E12" s="51">
        <v>1107080</v>
      </c>
      <c r="F12" s="3">
        <v>315160</v>
      </c>
    </row>
    <row r="13" spans="1:6" ht="12.75">
      <c r="A13" s="45">
        <f t="shared" si="0"/>
        <v>9</v>
      </c>
      <c r="B13" s="50" t="s">
        <v>196</v>
      </c>
      <c r="C13" s="48">
        <v>1305000</v>
      </c>
      <c r="D13" s="49">
        <v>1305000</v>
      </c>
      <c r="E13" s="51">
        <v>1305000</v>
      </c>
      <c r="F13" s="3">
        <v>669010</v>
      </c>
    </row>
    <row r="14" spans="1:6" ht="12.75">
      <c r="A14" s="45">
        <f t="shared" si="0"/>
        <v>10</v>
      </c>
      <c r="B14" s="50" t="s">
        <v>11</v>
      </c>
      <c r="C14" s="48">
        <v>369500</v>
      </c>
      <c r="D14" s="49">
        <v>476500</v>
      </c>
      <c r="E14" s="49">
        <v>478500</v>
      </c>
      <c r="F14" s="12">
        <v>2320200</v>
      </c>
    </row>
    <row r="15" spans="1:6" ht="12.75">
      <c r="A15" s="45">
        <f t="shared" si="0"/>
        <v>11</v>
      </c>
      <c r="B15" s="50" t="s">
        <v>199</v>
      </c>
      <c r="C15" s="48">
        <v>185050</v>
      </c>
      <c r="D15" s="49">
        <v>195050</v>
      </c>
      <c r="E15" s="51">
        <v>195050</v>
      </c>
      <c r="F15" s="3">
        <v>109850</v>
      </c>
    </row>
    <row r="16" spans="1:6" ht="12.75">
      <c r="A16" s="45">
        <f t="shared" si="0"/>
        <v>12</v>
      </c>
      <c r="B16" s="50" t="s">
        <v>200</v>
      </c>
      <c r="C16" s="48">
        <v>8630506</v>
      </c>
      <c r="D16" s="49">
        <v>8830288</v>
      </c>
      <c r="E16" s="51">
        <v>9261016</v>
      </c>
      <c r="F16" s="3">
        <v>1326</v>
      </c>
    </row>
    <row r="17" spans="1:6" ht="12.75">
      <c r="A17" s="45">
        <f t="shared" si="0"/>
        <v>13</v>
      </c>
      <c r="B17" s="50" t="s">
        <v>12</v>
      </c>
      <c r="C17" s="48">
        <v>1100000</v>
      </c>
      <c r="D17" s="49">
        <v>1150000</v>
      </c>
      <c r="E17" s="51">
        <v>1150000</v>
      </c>
      <c r="F17" s="3">
        <v>175722</v>
      </c>
    </row>
    <row r="18" spans="1:6" ht="12.75">
      <c r="A18" s="45">
        <f t="shared" si="0"/>
        <v>14</v>
      </c>
      <c r="B18" s="50" t="s">
        <v>13</v>
      </c>
      <c r="C18" s="48">
        <v>622400</v>
      </c>
      <c r="D18" s="49">
        <v>637400</v>
      </c>
      <c r="E18" s="51">
        <v>647400</v>
      </c>
      <c r="F18" s="3">
        <v>59030</v>
      </c>
    </row>
    <row r="19" spans="1:6" ht="12.75">
      <c r="A19" s="45">
        <f t="shared" si="0"/>
        <v>15</v>
      </c>
      <c r="B19" s="50" t="s">
        <v>14</v>
      </c>
      <c r="C19" s="48">
        <v>482662</v>
      </c>
      <c r="D19" s="49">
        <v>484269</v>
      </c>
      <c r="E19" s="51">
        <v>484269</v>
      </c>
      <c r="F19" s="3">
        <v>91706</v>
      </c>
    </row>
    <row r="20" spans="1:6" ht="12.75">
      <c r="A20" s="45">
        <f t="shared" si="0"/>
        <v>16</v>
      </c>
      <c r="B20" s="50" t="s">
        <v>15</v>
      </c>
      <c r="C20" s="48">
        <v>20000</v>
      </c>
      <c r="D20" s="49">
        <v>35000</v>
      </c>
      <c r="E20" s="51">
        <v>35000</v>
      </c>
      <c r="F20" s="3">
        <v>1503395</v>
      </c>
    </row>
    <row r="21" spans="1:6" ht="12.75">
      <c r="A21" s="45">
        <v>17</v>
      </c>
      <c r="B21" s="50" t="s">
        <v>16</v>
      </c>
      <c r="C21" s="48">
        <v>500954</v>
      </c>
      <c r="D21" s="49">
        <v>514288</v>
      </c>
      <c r="E21" s="51">
        <v>514288</v>
      </c>
      <c r="F21" s="4"/>
    </row>
    <row r="22" spans="1:6" ht="12.75">
      <c r="A22" s="45">
        <v>18</v>
      </c>
      <c r="B22" s="50" t="s">
        <v>17</v>
      </c>
      <c r="C22" s="48">
        <v>1688932</v>
      </c>
      <c r="D22" s="49">
        <v>1785578</v>
      </c>
      <c r="E22" s="51">
        <v>1770796</v>
      </c>
      <c r="F22" s="4"/>
    </row>
    <row r="23" spans="1:6" ht="12.75">
      <c r="A23" s="45">
        <v>19</v>
      </c>
      <c r="B23" s="251" t="s">
        <v>1</v>
      </c>
      <c r="C23" s="252"/>
      <c r="D23" s="253"/>
      <c r="E23" s="254"/>
      <c r="F23" s="13"/>
    </row>
    <row r="24" spans="1:6" ht="12.75">
      <c r="A24" s="45">
        <v>20</v>
      </c>
      <c r="B24" s="255" t="s">
        <v>2</v>
      </c>
      <c r="C24" s="245">
        <f>C5-C6</f>
        <v>1482770</v>
      </c>
      <c r="D24" s="256">
        <f>D5-D6</f>
        <v>1623240</v>
      </c>
      <c r="E24" s="256">
        <f>E5-E6</f>
        <v>1782100</v>
      </c>
      <c r="F24" s="14">
        <f>F5-F6</f>
        <v>0</v>
      </c>
    </row>
    <row r="25" spans="1:6" ht="12.75">
      <c r="A25" s="45">
        <f t="shared" si="0"/>
        <v>21</v>
      </c>
      <c r="B25" s="52" t="s">
        <v>3</v>
      </c>
      <c r="C25" s="53">
        <v>1903245</v>
      </c>
      <c r="D25" s="54">
        <v>0</v>
      </c>
      <c r="E25" s="257">
        <v>0</v>
      </c>
      <c r="F25" s="15">
        <v>336420</v>
      </c>
    </row>
    <row r="26" spans="1:6" ht="12.75">
      <c r="A26" s="45">
        <f t="shared" si="0"/>
        <v>22</v>
      </c>
      <c r="B26" s="52" t="s">
        <v>4</v>
      </c>
      <c r="C26" s="53">
        <f>SUM(C28:C42)</f>
        <v>2923049</v>
      </c>
      <c r="D26" s="53">
        <f>SUM(D28:D42)</f>
        <v>660000</v>
      </c>
      <c r="E26" s="54">
        <f>SUM(E28:E42)</f>
        <v>130000</v>
      </c>
      <c r="F26" s="16">
        <f>SUM(F28:F40)</f>
        <v>0</v>
      </c>
    </row>
    <row r="27" spans="1:6" ht="12.75">
      <c r="A27" s="45">
        <f t="shared" si="0"/>
        <v>23</v>
      </c>
      <c r="B27" s="46" t="s">
        <v>192</v>
      </c>
      <c r="C27" s="55"/>
      <c r="D27" s="56"/>
      <c r="E27" s="57"/>
      <c r="F27" s="17"/>
    </row>
    <row r="28" spans="1:6" ht="12.75">
      <c r="A28" s="45">
        <f t="shared" si="0"/>
        <v>24</v>
      </c>
      <c r="B28" s="47" t="s">
        <v>193</v>
      </c>
      <c r="C28" s="48">
        <v>1710867</v>
      </c>
      <c r="D28" s="49">
        <v>130000</v>
      </c>
      <c r="E28" s="49">
        <v>130000</v>
      </c>
      <c r="F28" s="12">
        <v>0</v>
      </c>
    </row>
    <row r="29" spans="1:6" ht="12.75">
      <c r="A29" s="45">
        <f t="shared" si="0"/>
        <v>25</v>
      </c>
      <c r="B29" s="50" t="s">
        <v>194</v>
      </c>
      <c r="C29" s="48">
        <v>0</v>
      </c>
      <c r="D29" s="49">
        <v>0</v>
      </c>
      <c r="E29" s="51">
        <v>0</v>
      </c>
      <c r="F29" s="3">
        <v>0</v>
      </c>
    </row>
    <row r="30" spans="1:6" ht="12.75">
      <c r="A30" s="45">
        <f t="shared" si="0"/>
        <v>26</v>
      </c>
      <c r="B30" s="50" t="s">
        <v>9</v>
      </c>
      <c r="C30" s="48">
        <v>18800</v>
      </c>
      <c r="D30" s="49">
        <v>26000</v>
      </c>
      <c r="E30" s="51">
        <v>0</v>
      </c>
      <c r="F30" s="3">
        <v>0</v>
      </c>
    </row>
    <row r="31" spans="1:6" ht="12.75">
      <c r="A31" s="45">
        <f t="shared" si="0"/>
        <v>27</v>
      </c>
      <c r="B31" s="50" t="s">
        <v>195</v>
      </c>
      <c r="C31" s="48">
        <v>0</v>
      </c>
      <c r="D31" s="49">
        <v>0</v>
      </c>
      <c r="E31" s="51">
        <v>0</v>
      </c>
      <c r="F31" s="3">
        <v>0</v>
      </c>
    </row>
    <row r="32" spans="1:6" ht="12.75">
      <c r="A32" s="45">
        <f t="shared" si="0"/>
        <v>28</v>
      </c>
      <c r="B32" s="50" t="s">
        <v>10</v>
      </c>
      <c r="C32" s="48">
        <v>110748</v>
      </c>
      <c r="D32" s="49">
        <v>0</v>
      </c>
      <c r="E32" s="51">
        <v>0</v>
      </c>
      <c r="F32" s="3">
        <v>0</v>
      </c>
    </row>
    <row r="33" spans="1:6" ht="12.75">
      <c r="A33" s="45">
        <f t="shared" si="0"/>
        <v>29</v>
      </c>
      <c r="B33" s="50" t="s">
        <v>196</v>
      </c>
      <c r="C33" s="58">
        <v>0</v>
      </c>
      <c r="D33" s="59">
        <v>0</v>
      </c>
      <c r="E33" s="60">
        <v>0</v>
      </c>
      <c r="F33" s="2">
        <v>0</v>
      </c>
    </row>
    <row r="34" spans="1:6" ht="12.75">
      <c r="A34" s="45">
        <f t="shared" si="0"/>
        <v>30</v>
      </c>
      <c r="B34" s="50" t="s">
        <v>11</v>
      </c>
      <c r="C34" s="48">
        <v>324554</v>
      </c>
      <c r="D34" s="49">
        <v>54000</v>
      </c>
      <c r="E34" s="51">
        <v>0</v>
      </c>
      <c r="F34" s="3">
        <v>0</v>
      </c>
    </row>
    <row r="35" spans="1:6" ht="12.75">
      <c r="A35" s="45">
        <f t="shared" si="0"/>
        <v>31</v>
      </c>
      <c r="B35" s="50" t="s">
        <v>199</v>
      </c>
      <c r="C35" s="58">
        <v>0</v>
      </c>
      <c r="D35" s="59">
        <v>0</v>
      </c>
      <c r="E35" s="60">
        <v>0</v>
      </c>
      <c r="F35" s="2">
        <v>0</v>
      </c>
    </row>
    <row r="36" spans="1:6" ht="12.75">
      <c r="A36" s="45">
        <f t="shared" si="0"/>
        <v>32</v>
      </c>
      <c r="B36" s="50" t="s">
        <v>200</v>
      </c>
      <c r="C36" s="48">
        <v>638760</v>
      </c>
      <c r="D36" s="49">
        <v>450000</v>
      </c>
      <c r="E36" s="51">
        <v>0</v>
      </c>
      <c r="F36" s="3">
        <v>0</v>
      </c>
    </row>
    <row r="37" spans="1:6" ht="12.75">
      <c r="A37" s="45">
        <f t="shared" si="0"/>
        <v>33</v>
      </c>
      <c r="B37" s="50" t="s">
        <v>12</v>
      </c>
      <c r="C37" s="48">
        <v>0</v>
      </c>
      <c r="D37" s="49">
        <v>0</v>
      </c>
      <c r="E37" s="51">
        <v>0</v>
      </c>
      <c r="F37" s="3">
        <v>0</v>
      </c>
    </row>
    <row r="38" spans="1:6" ht="12.75">
      <c r="A38" s="45">
        <f t="shared" si="0"/>
        <v>34</v>
      </c>
      <c r="B38" s="50" t="s">
        <v>13</v>
      </c>
      <c r="C38" s="48">
        <v>106320</v>
      </c>
      <c r="D38" s="49">
        <v>0</v>
      </c>
      <c r="E38" s="51">
        <v>0</v>
      </c>
      <c r="F38" s="3">
        <v>0</v>
      </c>
    </row>
    <row r="39" spans="1:6" ht="12.75">
      <c r="A39" s="45">
        <f t="shared" si="0"/>
        <v>35</v>
      </c>
      <c r="B39" s="50" t="s">
        <v>14</v>
      </c>
      <c r="C39" s="48">
        <v>0</v>
      </c>
      <c r="D39" s="49">
        <v>0</v>
      </c>
      <c r="E39" s="49">
        <v>0</v>
      </c>
      <c r="F39" s="12">
        <v>0</v>
      </c>
    </row>
    <row r="40" spans="1:6" ht="12.75">
      <c r="A40" s="45">
        <f t="shared" si="0"/>
        <v>36</v>
      </c>
      <c r="B40" s="50" t="s">
        <v>15</v>
      </c>
      <c r="C40" s="48">
        <v>0</v>
      </c>
      <c r="D40" s="49">
        <v>0</v>
      </c>
      <c r="E40" s="49">
        <v>0</v>
      </c>
      <c r="F40" s="12">
        <v>0</v>
      </c>
    </row>
    <row r="41" spans="1:6" ht="12.75">
      <c r="A41" s="45">
        <v>37</v>
      </c>
      <c r="B41" s="50" t="s">
        <v>16</v>
      </c>
      <c r="C41" s="61">
        <v>0</v>
      </c>
      <c r="D41" s="62">
        <v>0</v>
      </c>
      <c r="E41" s="62">
        <v>0</v>
      </c>
      <c r="F41" s="5"/>
    </row>
    <row r="42" spans="1:6" ht="12.75">
      <c r="A42" s="45">
        <v>38</v>
      </c>
      <c r="B42" s="50" t="s">
        <v>17</v>
      </c>
      <c r="C42" s="48">
        <v>13000</v>
      </c>
      <c r="D42" s="49">
        <v>0</v>
      </c>
      <c r="E42" s="49">
        <v>0</v>
      </c>
      <c r="F42" s="5"/>
    </row>
    <row r="43" spans="1:6" ht="12.75">
      <c r="A43" s="45">
        <v>39</v>
      </c>
      <c r="B43" s="63" t="s">
        <v>1</v>
      </c>
      <c r="C43" s="64"/>
      <c r="D43" s="65"/>
      <c r="E43" s="66"/>
      <c r="F43" s="18"/>
    </row>
    <row r="44" spans="1:6" ht="12.75">
      <c r="A44" s="45">
        <f t="shared" si="0"/>
        <v>40</v>
      </c>
      <c r="B44" s="67" t="s">
        <v>5</v>
      </c>
      <c r="C44" s="68">
        <f>C25-C26</f>
        <v>-1019804</v>
      </c>
      <c r="D44" s="69">
        <f>D25-D26</f>
        <v>-660000</v>
      </c>
      <c r="E44" s="69">
        <f>E25-E26</f>
        <v>-130000</v>
      </c>
      <c r="F44" s="19">
        <f>F25-F26</f>
        <v>336420</v>
      </c>
    </row>
    <row r="45" spans="1:6" ht="12.75">
      <c r="A45" s="45">
        <f t="shared" si="0"/>
        <v>41</v>
      </c>
      <c r="B45" s="70" t="s">
        <v>6</v>
      </c>
      <c r="C45" s="71">
        <f aca="true" t="shared" si="1" ref="C45:F46">C5+C25</f>
        <v>20540118</v>
      </c>
      <c r="D45" s="71">
        <f t="shared" si="1"/>
        <v>19174866</v>
      </c>
      <c r="E45" s="72">
        <f t="shared" si="1"/>
        <v>19716398</v>
      </c>
      <c r="F45" s="20">
        <f t="shared" si="1"/>
        <v>5914423</v>
      </c>
    </row>
    <row r="46" spans="1:6" ht="12.75">
      <c r="A46" s="45">
        <f t="shared" si="0"/>
        <v>42</v>
      </c>
      <c r="B46" s="73" t="s">
        <v>7</v>
      </c>
      <c r="C46" s="71">
        <f t="shared" si="1"/>
        <v>20077152</v>
      </c>
      <c r="D46" s="71">
        <f t="shared" si="1"/>
        <v>18211626</v>
      </c>
      <c r="E46" s="72">
        <f t="shared" si="1"/>
        <v>18064298</v>
      </c>
      <c r="F46" s="21">
        <f t="shared" si="1"/>
        <v>5578003</v>
      </c>
    </row>
    <row r="47" spans="1:6" ht="15.75" thickBot="1">
      <c r="A47" s="45">
        <f t="shared" si="0"/>
        <v>43</v>
      </c>
      <c r="B47" s="74" t="s">
        <v>1</v>
      </c>
      <c r="C47" s="75">
        <f>C45-C46</f>
        <v>462966</v>
      </c>
      <c r="D47" s="76">
        <f>D45-D46</f>
        <v>963240</v>
      </c>
      <c r="E47" s="75">
        <f>E45-E46</f>
        <v>1652100</v>
      </c>
      <c r="F47" s="22">
        <f>F45-F46</f>
        <v>336420</v>
      </c>
    </row>
    <row r="48" spans="1:6" ht="16.5" thickBot="1" thickTop="1">
      <c r="A48" s="77"/>
      <c r="B48" s="78" t="s">
        <v>19</v>
      </c>
      <c r="C48" s="79"/>
      <c r="D48" s="80"/>
      <c r="E48" s="81"/>
      <c r="F48" s="23"/>
    </row>
    <row r="49" spans="1:6" ht="13.5" thickTop="1">
      <c r="A49" s="82">
        <f>A47+1</f>
        <v>44</v>
      </c>
      <c r="B49" s="83" t="s">
        <v>24</v>
      </c>
      <c r="C49" s="84">
        <f>SUM(C50:C50)</f>
        <v>1569873</v>
      </c>
      <c r="D49" s="85">
        <f>SUM(D50:D50)</f>
        <v>220000</v>
      </c>
      <c r="E49" s="86">
        <f>SUM(E50:E50)</f>
        <v>220000</v>
      </c>
      <c r="F49" s="24" t="e">
        <f>SUM(#REF!)</f>
        <v>#REF!</v>
      </c>
    </row>
    <row r="50" spans="1:6" ht="12.75">
      <c r="A50" s="87">
        <v>45</v>
      </c>
      <c r="B50" s="88" t="s">
        <v>261</v>
      </c>
      <c r="C50" s="89">
        <v>1569873</v>
      </c>
      <c r="D50" s="90">
        <v>220000</v>
      </c>
      <c r="E50" s="60">
        <v>220000</v>
      </c>
      <c r="F50" s="25"/>
    </row>
    <row r="51" spans="1:6" ht="12.75">
      <c r="A51" s="82">
        <v>46</v>
      </c>
      <c r="B51" s="83" t="s">
        <v>8</v>
      </c>
      <c r="C51" s="86">
        <f>SUM(C52:C56)</f>
        <v>1980463</v>
      </c>
      <c r="D51" s="91">
        <f>SUM(D52:D56)</f>
        <v>1044111</v>
      </c>
      <c r="E51" s="86">
        <f>SUM(E52:E56)</f>
        <v>1053893</v>
      </c>
      <c r="F51" s="24">
        <f>SUM(F53:F54)</f>
        <v>0</v>
      </c>
    </row>
    <row r="52" spans="1:6" ht="12.75">
      <c r="A52" s="258"/>
      <c r="B52" s="259" t="s">
        <v>271</v>
      </c>
      <c r="C52" s="260">
        <v>935952</v>
      </c>
      <c r="D52" s="261">
        <v>0</v>
      </c>
      <c r="E52" s="260">
        <v>0</v>
      </c>
      <c r="F52" s="24"/>
    </row>
    <row r="53" spans="1:6" ht="12.75">
      <c r="A53" s="92">
        <v>49</v>
      </c>
      <c r="B53" s="93" t="s">
        <v>20</v>
      </c>
      <c r="C53" s="94">
        <v>396352</v>
      </c>
      <c r="D53" s="95">
        <v>386352</v>
      </c>
      <c r="E53" s="49">
        <v>386352</v>
      </c>
      <c r="F53" s="26"/>
    </row>
    <row r="54" spans="1:6" ht="12.75">
      <c r="A54" s="92">
        <v>50</v>
      </c>
      <c r="B54" s="93" t="s">
        <v>21</v>
      </c>
      <c r="C54" s="94">
        <v>310000</v>
      </c>
      <c r="D54" s="95">
        <v>315000</v>
      </c>
      <c r="E54" s="49">
        <v>320000</v>
      </c>
      <c r="F54" s="26"/>
    </row>
    <row r="55" spans="1:6" ht="12.75">
      <c r="A55" s="96"/>
      <c r="B55" s="97" t="s">
        <v>270</v>
      </c>
      <c r="C55" s="98">
        <v>220000</v>
      </c>
      <c r="D55" s="99">
        <v>220000</v>
      </c>
      <c r="E55" s="30">
        <v>220000</v>
      </c>
      <c r="F55" s="30"/>
    </row>
    <row r="56" spans="1:6" ht="13.5" thickBot="1">
      <c r="A56" s="141">
        <v>51</v>
      </c>
      <c r="B56" s="93" t="s">
        <v>230</v>
      </c>
      <c r="C56" s="94">
        <v>118159</v>
      </c>
      <c r="D56" s="95">
        <v>122759</v>
      </c>
      <c r="E56" s="142">
        <v>127541</v>
      </c>
      <c r="F56" s="30"/>
    </row>
    <row r="57" spans="1:6" ht="15" thickBot="1" thickTop="1">
      <c r="A57" s="136">
        <v>52</v>
      </c>
      <c r="B57" s="137" t="s">
        <v>18</v>
      </c>
      <c r="C57" s="138">
        <f>C45+C49-C46-C51</f>
        <v>52376</v>
      </c>
      <c r="D57" s="139">
        <f>D45+D49-D46-D51</f>
        <v>139129</v>
      </c>
      <c r="E57" s="140">
        <f>E45+E49-E46-E51</f>
        <v>818207</v>
      </c>
      <c r="F57" s="27" t="e">
        <f>F45+F49-F46-F51</f>
        <v>#REF!</v>
      </c>
    </row>
  </sheetData>
  <sheetProtection/>
  <mergeCells count="1">
    <mergeCell ref="A1:B4"/>
  </mergeCells>
  <printOptions/>
  <pageMargins left="0.5905511811023623" right="0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2.7109375" style="0" customWidth="1"/>
    <col min="2" max="2" width="5.57421875" style="0" customWidth="1"/>
    <col min="4" max="4" width="10.7109375" style="0" customWidth="1"/>
    <col min="5" max="5" width="25.140625" style="0" customWidth="1"/>
    <col min="6" max="8" width="0" style="0" hidden="1" customWidth="1"/>
    <col min="9" max="11" width="10.8515625" style="0" customWidth="1"/>
    <col min="12" max="12" width="0" style="0" hidden="1" customWidth="1"/>
    <col min="13" max="15" width="8.7109375" style="0" customWidth="1"/>
  </cols>
  <sheetData>
    <row r="1" spans="1:15" ht="18" customHeight="1" thickBot="1">
      <c r="A1" s="144"/>
      <c r="B1" s="146"/>
      <c r="C1" s="145" t="s">
        <v>34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</row>
    <row r="2" spans="1:15" ht="12.75">
      <c r="A2" s="281"/>
      <c r="B2" s="272" t="s">
        <v>25</v>
      </c>
      <c r="C2" s="270" t="s">
        <v>26</v>
      </c>
      <c r="D2" s="272" t="s">
        <v>27</v>
      </c>
      <c r="E2" s="277" t="s">
        <v>28</v>
      </c>
      <c r="F2" s="148"/>
      <c r="G2" s="149"/>
      <c r="H2" s="274" t="s">
        <v>22</v>
      </c>
      <c r="I2" s="262"/>
      <c r="J2" s="262"/>
      <c r="K2" s="275"/>
      <c r="L2" s="262" t="s">
        <v>23</v>
      </c>
      <c r="M2" s="262"/>
      <c r="N2" s="262"/>
      <c r="O2" s="263"/>
    </row>
    <row r="3" spans="1:15" ht="24.75" customHeight="1">
      <c r="A3" s="282"/>
      <c r="B3" s="273"/>
      <c r="C3" s="271"/>
      <c r="D3" s="273"/>
      <c r="E3" s="278"/>
      <c r="F3" s="151" t="s">
        <v>29</v>
      </c>
      <c r="G3" s="151" t="s">
        <v>30</v>
      </c>
      <c r="H3" s="150" t="s">
        <v>31</v>
      </c>
      <c r="I3" s="151">
        <v>2019</v>
      </c>
      <c r="J3" s="151">
        <v>2020</v>
      </c>
      <c r="K3" s="152">
        <v>2021</v>
      </c>
      <c r="L3" s="153" t="s">
        <v>31</v>
      </c>
      <c r="M3" s="151">
        <v>2019</v>
      </c>
      <c r="N3" s="151">
        <v>2020</v>
      </c>
      <c r="O3" s="154">
        <v>2021</v>
      </c>
    </row>
    <row r="4" spans="1:15" ht="13.5">
      <c r="A4" s="40">
        <v>1</v>
      </c>
      <c r="B4" s="279" t="s">
        <v>47</v>
      </c>
      <c r="C4" s="280"/>
      <c r="D4" s="280"/>
      <c r="E4" s="280"/>
      <c r="F4" s="100">
        <f>SUM(F6:F8)</f>
        <v>812000</v>
      </c>
      <c r="G4" s="100">
        <f>SUM(G6:G16)</f>
        <v>27425</v>
      </c>
      <c r="H4" s="100">
        <f>SUM(H5:H16)</f>
        <v>27144</v>
      </c>
      <c r="I4" s="100">
        <f>SUM(I5+I7)</f>
        <v>72335</v>
      </c>
      <c r="J4" s="100">
        <f>SUM(J5+J7)</f>
        <v>72335</v>
      </c>
      <c r="K4" s="101">
        <f>SUM(K5+K7)</f>
        <v>72335</v>
      </c>
      <c r="L4" s="102">
        <f>SUM(L5:L16)</f>
        <v>0</v>
      </c>
      <c r="M4" s="100">
        <v>0</v>
      </c>
      <c r="N4" s="100">
        <v>0</v>
      </c>
      <c r="O4" s="103">
        <v>0</v>
      </c>
    </row>
    <row r="5" spans="1:17" ht="13.5" customHeight="1">
      <c r="A5" s="41">
        <v>2</v>
      </c>
      <c r="B5" s="170" t="s">
        <v>102</v>
      </c>
      <c r="C5" s="171" t="s">
        <v>103</v>
      </c>
      <c r="D5" s="172"/>
      <c r="E5" s="173"/>
      <c r="F5" s="110">
        <v>780000</v>
      </c>
      <c r="G5" s="104">
        <v>25891</v>
      </c>
      <c r="H5" s="104">
        <v>2244</v>
      </c>
      <c r="I5" s="174">
        <f>SUM(I6)</f>
        <v>26000</v>
      </c>
      <c r="J5" s="174">
        <f>SUM(J6)</f>
        <v>26000</v>
      </c>
      <c r="K5" s="175">
        <f>SUM(K6)</f>
        <v>26000</v>
      </c>
      <c r="L5" s="106"/>
      <c r="M5" s="104"/>
      <c r="N5" s="104"/>
      <c r="O5" s="107"/>
      <c r="P5" s="1"/>
      <c r="Q5" s="1"/>
    </row>
    <row r="6" spans="1:17" ht="13.5" customHeight="1">
      <c r="A6" s="40">
        <v>3</v>
      </c>
      <c r="B6" s="176"/>
      <c r="C6" s="177" t="s">
        <v>222</v>
      </c>
      <c r="D6" s="178">
        <v>637</v>
      </c>
      <c r="E6" s="179" t="s">
        <v>232</v>
      </c>
      <c r="F6" s="108">
        <v>780000</v>
      </c>
      <c r="G6" s="104">
        <v>25891</v>
      </c>
      <c r="H6" s="104">
        <v>24000</v>
      </c>
      <c r="I6" s="104">
        <v>26000</v>
      </c>
      <c r="J6" s="104">
        <v>26000</v>
      </c>
      <c r="K6" s="105">
        <v>26000</v>
      </c>
      <c r="L6" s="106"/>
      <c r="M6" s="104"/>
      <c r="N6" s="104"/>
      <c r="O6" s="107"/>
      <c r="P6" s="1"/>
      <c r="Q6" s="1"/>
    </row>
    <row r="7" spans="1:17" ht="13.5" customHeight="1">
      <c r="A7" s="41">
        <v>4</v>
      </c>
      <c r="B7" s="180" t="s">
        <v>104</v>
      </c>
      <c r="C7" s="171" t="s">
        <v>105</v>
      </c>
      <c r="D7" s="172"/>
      <c r="E7" s="173"/>
      <c r="F7" s="108">
        <v>25000</v>
      </c>
      <c r="G7" s="108">
        <v>574</v>
      </c>
      <c r="H7" s="108">
        <v>800</v>
      </c>
      <c r="I7" s="116">
        <f>SUM(I8:I16)</f>
        <v>46335</v>
      </c>
      <c r="J7" s="116">
        <f>SUM(J8:J16)</f>
        <v>46335</v>
      </c>
      <c r="K7" s="181">
        <f>SUM(K8:K16)</f>
        <v>46335</v>
      </c>
      <c r="L7" s="117"/>
      <c r="M7" s="116"/>
      <c r="N7" s="116"/>
      <c r="O7" s="118"/>
      <c r="P7" s="1"/>
      <c r="Q7" s="1"/>
    </row>
    <row r="8" spans="1:17" ht="13.5" customHeight="1">
      <c r="A8" s="40">
        <v>5</v>
      </c>
      <c r="B8" s="182"/>
      <c r="C8" s="158" t="s">
        <v>222</v>
      </c>
      <c r="D8" s="159">
        <v>610</v>
      </c>
      <c r="E8" s="160" t="s">
        <v>90</v>
      </c>
      <c r="F8" s="108">
        <v>7000</v>
      </c>
      <c r="G8" s="108">
        <v>280</v>
      </c>
      <c r="H8" s="108">
        <v>100</v>
      </c>
      <c r="I8" s="108">
        <v>21377</v>
      </c>
      <c r="J8" s="108">
        <v>21377</v>
      </c>
      <c r="K8" s="109">
        <v>21377</v>
      </c>
      <c r="L8" s="110"/>
      <c r="M8" s="108"/>
      <c r="N8" s="108"/>
      <c r="O8" s="111"/>
      <c r="P8" s="1"/>
      <c r="Q8" s="1"/>
    </row>
    <row r="9" spans="1:17" ht="13.5" customHeight="1">
      <c r="A9" s="40">
        <v>6</v>
      </c>
      <c r="B9" s="182"/>
      <c r="C9" s="158" t="s">
        <v>222</v>
      </c>
      <c r="D9" s="159">
        <v>620</v>
      </c>
      <c r="E9" s="160" t="s">
        <v>91</v>
      </c>
      <c r="F9" s="108"/>
      <c r="G9" s="108"/>
      <c r="H9" s="108"/>
      <c r="I9" s="108">
        <v>7521</v>
      </c>
      <c r="J9" s="108">
        <v>7521</v>
      </c>
      <c r="K9" s="109">
        <v>7521</v>
      </c>
      <c r="L9" s="110"/>
      <c r="M9" s="108"/>
      <c r="N9" s="108"/>
      <c r="O9" s="111"/>
      <c r="P9" s="1"/>
      <c r="Q9" s="1"/>
    </row>
    <row r="10" spans="1:17" ht="13.5" customHeight="1">
      <c r="A10" s="40">
        <v>7</v>
      </c>
      <c r="B10" s="182"/>
      <c r="C10" s="158" t="s">
        <v>222</v>
      </c>
      <c r="D10" s="159">
        <v>627</v>
      </c>
      <c r="E10" s="160" t="s">
        <v>106</v>
      </c>
      <c r="F10" s="108"/>
      <c r="G10" s="108"/>
      <c r="H10" s="108"/>
      <c r="I10" s="108">
        <v>488</v>
      </c>
      <c r="J10" s="108">
        <v>488</v>
      </c>
      <c r="K10" s="109">
        <v>488</v>
      </c>
      <c r="L10" s="110"/>
      <c r="M10" s="108"/>
      <c r="N10" s="108"/>
      <c r="O10" s="111"/>
      <c r="P10" s="1"/>
      <c r="Q10" s="1"/>
    </row>
    <row r="11" spans="1:17" ht="13.5" customHeight="1">
      <c r="A11" s="40">
        <v>8</v>
      </c>
      <c r="B11" s="182"/>
      <c r="C11" s="158" t="s">
        <v>222</v>
      </c>
      <c r="D11" s="159">
        <v>631</v>
      </c>
      <c r="E11" s="160" t="s">
        <v>97</v>
      </c>
      <c r="F11" s="108"/>
      <c r="G11" s="108"/>
      <c r="H11" s="108"/>
      <c r="I11" s="108">
        <v>1100</v>
      </c>
      <c r="J11" s="108">
        <v>1100</v>
      </c>
      <c r="K11" s="109">
        <v>1100</v>
      </c>
      <c r="L11" s="110"/>
      <c r="M11" s="108"/>
      <c r="N11" s="108"/>
      <c r="O11" s="111"/>
      <c r="P11" s="1"/>
      <c r="Q11" s="1"/>
    </row>
    <row r="12" spans="1:17" ht="13.5" customHeight="1">
      <c r="A12" s="40">
        <v>9</v>
      </c>
      <c r="B12" s="182"/>
      <c r="C12" s="158" t="s">
        <v>222</v>
      </c>
      <c r="D12" s="159">
        <v>632</v>
      </c>
      <c r="E12" s="160" t="s">
        <v>107</v>
      </c>
      <c r="F12" s="108"/>
      <c r="G12" s="108"/>
      <c r="H12" s="108"/>
      <c r="I12" s="108">
        <v>1700</v>
      </c>
      <c r="J12" s="108">
        <v>1700</v>
      </c>
      <c r="K12" s="109">
        <v>1700</v>
      </c>
      <c r="L12" s="110"/>
      <c r="M12" s="108"/>
      <c r="N12" s="108"/>
      <c r="O12" s="111"/>
      <c r="P12" s="1"/>
      <c r="Q12" s="1"/>
    </row>
    <row r="13" spans="1:17" ht="13.5" customHeight="1">
      <c r="A13" s="40">
        <v>10</v>
      </c>
      <c r="B13" s="182"/>
      <c r="C13" s="158" t="s">
        <v>222</v>
      </c>
      <c r="D13" s="159">
        <v>633</v>
      </c>
      <c r="E13" s="160" t="s">
        <v>85</v>
      </c>
      <c r="F13" s="108"/>
      <c r="G13" s="108"/>
      <c r="H13" s="108"/>
      <c r="I13" s="108">
        <v>2400</v>
      </c>
      <c r="J13" s="108">
        <v>2400</v>
      </c>
      <c r="K13" s="109">
        <v>2400</v>
      </c>
      <c r="L13" s="110"/>
      <c r="M13" s="108"/>
      <c r="N13" s="108"/>
      <c r="O13" s="111"/>
      <c r="P13" s="1"/>
      <c r="Q13" s="1"/>
    </row>
    <row r="14" spans="1:17" ht="13.5" customHeight="1">
      <c r="A14" s="40">
        <v>11</v>
      </c>
      <c r="B14" s="182"/>
      <c r="C14" s="158" t="s">
        <v>222</v>
      </c>
      <c r="D14" s="159">
        <v>636</v>
      </c>
      <c r="E14" s="160" t="s">
        <v>108</v>
      </c>
      <c r="F14" s="108"/>
      <c r="G14" s="108"/>
      <c r="H14" s="108"/>
      <c r="I14" s="108">
        <v>1000</v>
      </c>
      <c r="J14" s="108">
        <v>1000</v>
      </c>
      <c r="K14" s="109">
        <v>1000</v>
      </c>
      <c r="L14" s="110"/>
      <c r="M14" s="108"/>
      <c r="N14" s="108"/>
      <c r="O14" s="111"/>
      <c r="P14" s="1"/>
      <c r="Q14" s="1"/>
    </row>
    <row r="15" spans="1:17" ht="13.5" customHeight="1">
      <c r="A15" s="40">
        <v>12</v>
      </c>
      <c r="B15" s="182"/>
      <c r="C15" s="158" t="s">
        <v>222</v>
      </c>
      <c r="D15" s="159">
        <v>637</v>
      </c>
      <c r="E15" s="160" t="s">
        <v>86</v>
      </c>
      <c r="F15" s="108"/>
      <c r="G15" s="108"/>
      <c r="H15" s="108"/>
      <c r="I15" s="108">
        <v>10549</v>
      </c>
      <c r="J15" s="108">
        <v>10549</v>
      </c>
      <c r="K15" s="109">
        <v>10549</v>
      </c>
      <c r="L15" s="110"/>
      <c r="M15" s="108"/>
      <c r="N15" s="108"/>
      <c r="O15" s="111"/>
      <c r="P15" s="1"/>
      <c r="Q15" s="1"/>
    </row>
    <row r="16" spans="1:17" ht="13.5" customHeight="1" thickBot="1">
      <c r="A16" s="42">
        <v>13</v>
      </c>
      <c r="B16" s="183"/>
      <c r="C16" s="166" t="s">
        <v>222</v>
      </c>
      <c r="D16" s="167">
        <v>642</v>
      </c>
      <c r="E16" s="168" t="s">
        <v>92</v>
      </c>
      <c r="F16" s="112">
        <v>0</v>
      </c>
      <c r="G16" s="112">
        <v>680</v>
      </c>
      <c r="H16" s="112">
        <v>0</v>
      </c>
      <c r="I16" s="112">
        <v>200</v>
      </c>
      <c r="J16" s="112">
        <v>200</v>
      </c>
      <c r="K16" s="169">
        <v>200</v>
      </c>
      <c r="L16" s="113"/>
      <c r="M16" s="112"/>
      <c r="N16" s="112"/>
      <c r="O16" s="114"/>
      <c r="P16" s="1"/>
      <c r="Q16" s="1"/>
    </row>
    <row r="17" spans="1:15" ht="13.5">
      <c r="A17" s="29"/>
      <c r="B17" s="276" t="s">
        <v>54</v>
      </c>
      <c r="C17" s="276"/>
      <c r="D17" s="276"/>
      <c r="E17" s="29"/>
      <c r="F17" s="115" t="e">
        <f>F4+#REF!+#REF!+#REF!+#REF!+#REF!</f>
        <v>#REF!</v>
      </c>
      <c r="G17" s="115" t="e">
        <f>G4+#REF!+#REF!+#REF!+#REF!+#REF!</f>
        <v>#REF!</v>
      </c>
      <c r="H17" s="115" t="e">
        <f>H4+#REF!+#REF!+#REF!+#REF!+#REF!</f>
        <v>#REF!</v>
      </c>
      <c r="I17" s="115">
        <f>I4</f>
        <v>72335</v>
      </c>
      <c r="J17" s="115">
        <f>J4</f>
        <v>72335</v>
      </c>
      <c r="K17" s="115">
        <f>K4</f>
        <v>72335</v>
      </c>
      <c r="L17" s="115" t="e">
        <f>L4+#REF!+#REF!+#REF!+#REF!+#REF!</f>
        <v>#REF!</v>
      </c>
      <c r="M17" s="115">
        <f>M4</f>
        <v>0</v>
      </c>
      <c r="N17" s="115">
        <f>N4</f>
        <v>0</v>
      </c>
      <c r="O17" s="115">
        <f>O4</f>
        <v>0</v>
      </c>
    </row>
  </sheetData>
  <sheetProtection/>
  <mergeCells count="9">
    <mergeCell ref="B17:D17"/>
    <mergeCell ref="E2:E3"/>
    <mergeCell ref="H2:K2"/>
    <mergeCell ref="L2:O2"/>
    <mergeCell ref="B4:E4"/>
    <mergeCell ref="A2:A3"/>
    <mergeCell ref="B2:B3"/>
    <mergeCell ref="C2:C3"/>
    <mergeCell ref="D2:D3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">
      <selection activeCell="R27" sqref="R27"/>
    </sheetView>
  </sheetViews>
  <sheetFormatPr defaultColWidth="9.140625" defaultRowHeight="12.75"/>
  <cols>
    <col min="1" max="1" width="2.7109375" style="0" customWidth="1"/>
    <col min="2" max="2" width="5.57421875" style="0" customWidth="1"/>
    <col min="4" max="4" width="10.7109375" style="0" customWidth="1"/>
    <col min="5" max="5" width="25.140625" style="0" customWidth="1"/>
    <col min="6" max="8" width="0" style="0" hidden="1" customWidth="1"/>
    <col min="9" max="11" width="10.8515625" style="0" customWidth="1"/>
    <col min="12" max="12" width="0" style="0" hidden="1" customWidth="1"/>
    <col min="13" max="15" width="8.7109375" style="0" customWidth="1"/>
  </cols>
  <sheetData>
    <row r="1" spans="1:15" ht="18" customHeight="1" thickBot="1">
      <c r="A1" s="144"/>
      <c r="B1" s="146"/>
      <c r="C1" s="145" t="s">
        <v>35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</row>
    <row r="2" spans="1:15" ht="12.75">
      <c r="A2" s="281"/>
      <c r="B2" s="272" t="s">
        <v>25</v>
      </c>
      <c r="C2" s="270" t="s">
        <v>26</v>
      </c>
      <c r="D2" s="272" t="s">
        <v>27</v>
      </c>
      <c r="E2" s="277" t="s">
        <v>28</v>
      </c>
      <c r="F2" s="148"/>
      <c r="G2" s="149"/>
      <c r="H2" s="274" t="s">
        <v>22</v>
      </c>
      <c r="I2" s="262"/>
      <c r="J2" s="262"/>
      <c r="K2" s="275"/>
      <c r="L2" s="262" t="s">
        <v>23</v>
      </c>
      <c r="M2" s="262"/>
      <c r="N2" s="262"/>
      <c r="O2" s="263"/>
    </row>
    <row r="3" spans="1:15" ht="24.75" customHeight="1">
      <c r="A3" s="282"/>
      <c r="B3" s="273"/>
      <c r="C3" s="271"/>
      <c r="D3" s="273"/>
      <c r="E3" s="278"/>
      <c r="F3" s="151" t="s">
        <v>29</v>
      </c>
      <c r="G3" s="151" t="s">
        <v>30</v>
      </c>
      <c r="H3" s="150" t="s">
        <v>31</v>
      </c>
      <c r="I3" s="151">
        <v>2019</v>
      </c>
      <c r="J3" s="151">
        <v>2020</v>
      </c>
      <c r="K3" s="152">
        <v>2021</v>
      </c>
      <c r="L3" s="153" t="s">
        <v>31</v>
      </c>
      <c r="M3" s="151">
        <v>2019</v>
      </c>
      <c r="N3" s="151">
        <v>2020</v>
      </c>
      <c r="O3" s="154">
        <v>2021</v>
      </c>
    </row>
    <row r="4" spans="1:15" ht="13.5">
      <c r="A4" s="40">
        <v>1</v>
      </c>
      <c r="B4" s="283" t="s">
        <v>48</v>
      </c>
      <c r="C4" s="265"/>
      <c r="D4" s="265"/>
      <c r="E4" s="265"/>
      <c r="F4" s="100" t="e">
        <f>SUM(#REF!)</f>
        <v>#REF!</v>
      </c>
      <c r="G4" s="100" t="e">
        <f>SUM(#REF!)</f>
        <v>#REF!</v>
      </c>
      <c r="H4" s="100">
        <f aca="true" t="shared" si="0" ref="H4:O4">SUM(H5:H5)</f>
        <v>2244</v>
      </c>
      <c r="I4" s="100">
        <f t="shared" si="0"/>
        <v>9500</v>
      </c>
      <c r="J4" s="100">
        <f t="shared" si="0"/>
        <v>9500</v>
      </c>
      <c r="K4" s="101">
        <f t="shared" si="0"/>
        <v>9500</v>
      </c>
      <c r="L4" s="102">
        <f t="shared" si="0"/>
        <v>0</v>
      </c>
      <c r="M4" s="100">
        <f t="shared" si="0"/>
        <v>0</v>
      </c>
      <c r="N4" s="100">
        <f t="shared" si="0"/>
        <v>0</v>
      </c>
      <c r="O4" s="103">
        <f t="shared" si="0"/>
        <v>0</v>
      </c>
    </row>
    <row r="5" spans="1:17" ht="13.5" customHeight="1">
      <c r="A5" s="41">
        <v>2</v>
      </c>
      <c r="B5" s="182"/>
      <c r="C5" s="158" t="s">
        <v>32</v>
      </c>
      <c r="D5" s="159">
        <v>637</v>
      </c>
      <c r="E5" s="160" t="s">
        <v>86</v>
      </c>
      <c r="F5" s="108">
        <v>780000</v>
      </c>
      <c r="G5" s="104">
        <v>25891</v>
      </c>
      <c r="H5" s="104">
        <v>2244</v>
      </c>
      <c r="I5" s="104">
        <v>9500</v>
      </c>
      <c r="J5" s="104">
        <v>9500</v>
      </c>
      <c r="K5" s="105">
        <v>9500</v>
      </c>
      <c r="L5" s="106"/>
      <c r="M5" s="104"/>
      <c r="N5" s="104"/>
      <c r="O5" s="107"/>
      <c r="P5" s="1"/>
      <c r="Q5" s="1"/>
    </row>
    <row r="6" spans="1:22" ht="13.5">
      <c r="A6" s="40">
        <v>3</v>
      </c>
      <c r="B6" s="283" t="s">
        <v>49</v>
      </c>
      <c r="C6" s="265"/>
      <c r="D6" s="265"/>
      <c r="E6" s="265"/>
      <c r="F6" s="100">
        <f aca="true" t="shared" si="1" ref="F6:O6">SUM(F7:F9)</f>
        <v>53000</v>
      </c>
      <c r="G6" s="100">
        <f t="shared" si="1"/>
        <v>2424</v>
      </c>
      <c r="H6" s="100">
        <f t="shared" si="1"/>
        <v>430</v>
      </c>
      <c r="I6" s="100">
        <f>SUM(I7:I9)</f>
        <v>43000</v>
      </c>
      <c r="J6" s="100">
        <f>SUM(J7:J9)</f>
        <v>43000</v>
      </c>
      <c r="K6" s="101">
        <f>SUM(K7:K9)</f>
        <v>43000</v>
      </c>
      <c r="L6" s="102">
        <f t="shared" si="1"/>
        <v>0</v>
      </c>
      <c r="M6" s="100">
        <f t="shared" si="1"/>
        <v>0</v>
      </c>
      <c r="N6" s="100">
        <f t="shared" si="1"/>
        <v>0</v>
      </c>
      <c r="O6" s="103">
        <f t="shared" si="1"/>
        <v>0</v>
      </c>
      <c r="V6" s="28"/>
    </row>
    <row r="7" spans="1:17" ht="13.5" customHeight="1">
      <c r="A7" s="41">
        <v>4</v>
      </c>
      <c r="B7" s="182"/>
      <c r="C7" s="158" t="s">
        <v>222</v>
      </c>
      <c r="D7" s="159">
        <v>620</v>
      </c>
      <c r="E7" s="160" t="s">
        <v>91</v>
      </c>
      <c r="F7" s="108">
        <v>50000</v>
      </c>
      <c r="G7" s="108">
        <v>1755</v>
      </c>
      <c r="H7" s="108">
        <v>0</v>
      </c>
      <c r="I7" s="108">
        <v>9000</v>
      </c>
      <c r="J7" s="108">
        <v>9000</v>
      </c>
      <c r="K7" s="109">
        <v>9000</v>
      </c>
      <c r="L7" s="110"/>
      <c r="M7" s="108"/>
      <c r="N7" s="108"/>
      <c r="O7" s="111"/>
      <c r="P7" s="1"/>
      <c r="Q7" s="1"/>
    </row>
    <row r="8" spans="1:17" ht="13.5" customHeight="1">
      <c r="A8" s="40">
        <v>5</v>
      </c>
      <c r="B8" s="182"/>
      <c r="C8" s="158" t="s">
        <v>222</v>
      </c>
      <c r="D8" s="159">
        <v>633</v>
      </c>
      <c r="E8" s="160" t="s">
        <v>109</v>
      </c>
      <c r="F8" s="108">
        <v>3000</v>
      </c>
      <c r="G8" s="108">
        <v>81</v>
      </c>
      <c r="H8" s="108">
        <v>10</v>
      </c>
      <c r="I8" s="108">
        <v>5000</v>
      </c>
      <c r="J8" s="108">
        <v>5000</v>
      </c>
      <c r="K8" s="109">
        <v>5000</v>
      </c>
      <c r="L8" s="110"/>
      <c r="M8" s="108"/>
      <c r="N8" s="108"/>
      <c r="O8" s="111"/>
      <c r="P8" s="1"/>
      <c r="Q8" s="1"/>
    </row>
    <row r="9" spans="1:17" ht="13.5" customHeight="1">
      <c r="A9" s="41">
        <v>6</v>
      </c>
      <c r="B9" s="182"/>
      <c r="C9" s="158" t="s">
        <v>222</v>
      </c>
      <c r="D9" s="159">
        <v>637</v>
      </c>
      <c r="E9" s="160" t="s">
        <v>0</v>
      </c>
      <c r="F9" s="108">
        <v>0</v>
      </c>
      <c r="G9" s="108">
        <v>588</v>
      </c>
      <c r="H9" s="108">
        <v>420</v>
      </c>
      <c r="I9" s="108">
        <v>29000</v>
      </c>
      <c r="J9" s="108">
        <v>29000</v>
      </c>
      <c r="K9" s="109">
        <v>29000</v>
      </c>
      <c r="L9" s="110"/>
      <c r="M9" s="108"/>
      <c r="N9" s="108"/>
      <c r="O9" s="111"/>
      <c r="P9" s="1"/>
      <c r="Q9" s="1"/>
    </row>
    <row r="10" spans="1:15" ht="13.5">
      <c r="A10" s="40">
        <v>7</v>
      </c>
      <c r="B10" s="283" t="s">
        <v>50</v>
      </c>
      <c r="C10" s="265"/>
      <c r="D10" s="265"/>
      <c r="E10" s="265"/>
      <c r="F10" s="100">
        <f aca="true" t="shared" si="2" ref="F10:O10">SUM(F11:F11)</f>
        <v>40000</v>
      </c>
      <c r="G10" s="100">
        <f t="shared" si="2"/>
        <v>1235</v>
      </c>
      <c r="H10" s="100">
        <f t="shared" si="2"/>
        <v>1250</v>
      </c>
      <c r="I10" s="100">
        <f t="shared" si="2"/>
        <v>4500</v>
      </c>
      <c r="J10" s="100">
        <f t="shared" si="2"/>
        <v>4500</v>
      </c>
      <c r="K10" s="101">
        <f t="shared" si="2"/>
        <v>4500</v>
      </c>
      <c r="L10" s="102">
        <f t="shared" si="2"/>
        <v>0</v>
      </c>
      <c r="M10" s="100">
        <f t="shared" si="2"/>
        <v>0</v>
      </c>
      <c r="N10" s="100">
        <f t="shared" si="2"/>
        <v>0</v>
      </c>
      <c r="O10" s="103">
        <f t="shared" si="2"/>
        <v>0</v>
      </c>
    </row>
    <row r="11" spans="1:17" ht="13.5" customHeight="1">
      <c r="A11" s="41">
        <v>8</v>
      </c>
      <c r="B11" s="182"/>
      <c r="C11" s="184" t="s">
        <v>110</v>
      </c>
      <c r="D11" s="185">
        <v>637</v>
      </c>
      <c r="E11" s="160" t="s">
        <v>111</v>
      </c>
      <c r="F11" s="108">
        <v>40000</v>
      </c>
      <c r="G11" s="108">
        <v>1235</v>
      </c>
      <c r="H11" s="108">
        <v>1250</v>
      </c>
      <c r="I11" s="108">
        <v>4500</v>
      </c>
      <c r="J11" s="108">
        <v>4500</v>
      </c>
      <c r="K11" s="109">
        <v>4500</v>
      </c>
      <c r="L11" s="110"/>
      <c r="M11" s="108"/>
      <c r="N11" s="108"/>
      <c r="O11" s="111"/>
      <c r="P11" s="1"/>
      <c r="Q11" s="1"/>
    </row>
    <row r="12" spans="1:15" ht="13.5">
      <c r="A12" s="41">
        <v>9</v>
      </c>
      <c r="B12" s="283" t="s">
        <v>51</v>
      </c>
      <c r="C12" s="265"/>
      <c r="D12" s="265"/>
      <c r="E12" s="265"/>
      <c r="F12" s="100" t="e">
        <f>#REF!</f>
        <v>#REF!</v>
      </c>
      <c r="G12" s="100" t="e">
        <f>#REF!</f>
        <v>#REF!</v>
      </c>
      <c r="H12" s="100" t="e">
        <f>#REF!</f>
        <v>#REF!</v>
      </c>
      <c r="I12" s="100">
        <f>SUM(I13:I16)</f>
        <v>152800</v>
      </c>
      <c r="J12" s="100">
        <f>SUM(J13:J16)</f>
        <v>142800</v>
      </c>
      <c r="K12" s="101">
        <f>SUM(K13:K16)</f>
        <v>132800</v>
      </c>
      <c r="L12" s="102" t="e">
        <f>#REF!</f>
        <v>#REF!</v>
      </c>
      <c r="M12" s="100">
        <f>SUM(M13:M18)</f>
        <v>18800</v>
      </c>
      <c r="N12" s="100">
        <f>SUM(N13:N18)</f>
        <v>26000</v>
      </c>
      <c r="O12" s="103">
        <f>SUM(O13:O18)</f>
        <v>0</v>
      </c>
    </row>
    <row r="13" spans="1:15" ht="12.75">
      <c r="A13" s="186">
        <v>10</v>
      </c>
      <c r="B13" s="187"/>
      <c r="C13" s="158" t="s">
        <v>222</v>
      </c>
      <c r="D13" s="188">
        <v>632</v>
      </c>
      <c r="E13" s="189" t="s">
        <v>113</v>
      </c>
      <c r="F13" s="119"/>
      <c r="G13" s="119"/>
      <c r="H13" s="119"/>
      <c r="I13" s="119">
        <v>2800</v>
      </c>
      <c r="J13" s="119">
        <v>2800</v>
      </c>
      <c r="K13" s="190">
        <v>2800</v>
      </c>
      <c r="L13" s="120"/>
      <c r="M13" s="119"/>
      <c r="N13" s="119"/>
      <c r="O13" s="121"/>
    </row>
    <row r="14" spans="1:15" ht="12.75">
      <c r="A14" s="186">
        <v>11</v>
      </c>
      <c r="B14" s="187"/>
      <c r="C14" s="158" t="s">
        <v>222</v>
      </c>
      <c r="D14" s="188">
        <v>633</v>
      </c>
      <c r="E14" s="189" t="s">
        <v>114</v>
      </c>
      <c r="F14" s="119"/>
      <c r="G14" s="119"/>
      <c r="H14" s="119"/>
      <c r="I14" s="119">
        <v>65300</v>
      </c>
      <c r="J14" s="119">
        <v>55300</v>
      </c>
      <c r="K14" s="190">
        <v>45300</v>
      </c>
      <c r="L14" s="120"/>
      <c r="M14" s="119"/>
      <c r="N14" s="119"/>
      <c r="O14" s="121"/>
    </row>
    <row r="15" spans="1:15" ht="12.75">
      <c r="A15" s="186">
        <v>12</v>
      </c>
      <c r="B15" s="187"/>
      <c r="C15" s="158" t="s">
        <v>222</v>
      </c>
      <c r="D15" s="188">
        <v>635</v>
      </c>
      <c r="E15" s="189" t="s">
        <v>112</v>
      </c>
      <c r="F15" s="119"/>
      <c r="G15" s="119"/>
      <c r="H15" s="119"/>
      <c r="I15" s="119">
        <v>68200</v>
      </c>
      <c r="J15" s="119">
        <v>68200</v>
      </c>
      <c r="K15" s="190">
        <v>68200</v>
      </c>
      <c r="L15" s="120"/>
      <c r="M15" s="119"/>
      <c r="N15" s="119"/>
      <c r="O15" s="121"/>
    </row>
    <row r="16" spans="1:15" ht="12.75">
      <c r="A16" s="186">
        <v>13</v>
      </c>
      <c r="B16" s="187"/>
      <c r="C16" s="191" t="s">
        <v>222</v>
      </c>
      <c r="D16" s="188">
        <v>637</v>
      </c>
      <c r="E16" s="189" t="s">
        <v>86</v>
      </c>
      <c r="F16" s="119"/>
      <c r="G16" s="119"/>
      <c r="H16" s="119"/>
      <c r="I16" s="119">
        <v>16500</v>
      </c>
      <c r="J16" s="119">
        <v>16500</v>
      </c>
      <c r="K16" s="190">
        <v>16500</v>
      </c>
      <c r="L16" s="120"/>
      <c r="M16" s="119"/>
      <c r="N16" s="119"/>
      <c r="O16" s="121"/>
    </row>
    <row r="17" spans="1:15" ht="12.75">
      <c r="A17" s="186">
        <v>14</v>
      </c>
      <c r="B17" s="188"/>
      <c r="C17" s="191" t="s">
        <v>222</v>
      </c>
      <c r="D17" s="188">
        <v>711</v>
      </c>
      <c r="E17" s="189" t="s">
        <v>253</v>
      </c>
      <c r="F17" s="122"/>
      <c r="G17" s="122"/>
      <c r="H17" s="122"/>
      <c r="I17" s="122"/>
      <c r="J17" s="119"/>
      <c r="K17" s="122"/>
      <c r="L17" s="122"/>
      <c r="M17" s="119">
        <v>16300</v>
      </c>
      <c r="N17" s="122">
        <v>0</v>
      </c>
      <c r="O17" s="121">
        <v>0</v>
      </c>
    </row>
    <row r="18" spans="1:15" ht="13.5" thickBot="1">
      <c r="A18" s="42">
        <v>15</v>
      </c>
      <c r="B18" s="192"/>
      <c r="C18" s="166" t="s">
        <v>222</v>
      </c>
      <c r="D18" s="192">
        <v>713</v>
      </c>
      <c r="E18" s="193" t="s">
        <v>240</v>
      </c>
      <c r="F18" s="123"/>
      <c r="G18" s="123"/>
      <c r="H18" s="123"/>
      <c r="I18" s="123"/>
      <c r="J18" s="124"/>
      <c r="K18" s="123"/>
      <c r="L18" s="123"/>
      <c r="M18" s="124">
        <v>2500</v>
      </c>
      <c r="N18" s="123">
        <v>26000</v>
      </c>
      <c r="O18" s="125">
        <v>0</v>
      </c>
    </row>
    <row r="19" spans="1:15" ht="13.5">
      <c r="A19" s="29"/>
      <c r="B19" s="276" t="s">
        <v>55</v>
      </c>
      <c r="C19" s="276"/>
      <c r="D19" s="276"/>
      <c r="E19" s="29"/>
      <c r="F19" s="115" t="e">
        <f>F4+F6+F10+F12+#REF!+#REF!</f>
        <v>#REF!</v>
      </c>
      <c r="G19" s="115" t="e">
        <f>G4+G6+G10+G12+#REF!+#REF!</f>
        <v>#REF!</v>
      </c>
      <c r="H19" s="115" t="e">
        <f>H4+H6+H10+H12+#REF!+#REF!</f>
        <v>#REF!</v>
      </c>
      <c r="I19" s="115">
        <f>I4+I6+I10+I12</f>
        <v>209800</v>
      </c>
      <c r="J19" s="115">
        <f>J4+J6+J10+J12</f>
        <v>199800</v>
      </c>
      <c r="K19" s="115">
        <f>K4+K6+K10+K12</f>
        <v>189800</v>
      </c>
      <c r="L19" s="115" t="e">
        <f>L4+L6+L10+L12+#REF!+#REF!</f>
        <v>#REF!</v>
      </c>
      <c r="M19" s="115">
        <f>M4+M6+M10+M12</f>
        <v>18800</v>
      </c>
      <c r="N19" s="115">
        <f>N4+N6+N10+N12</f>
        <v>26000</v>
      </c>
      <c r="O19" s="115">
        <f>O4+O6+O10+O12</f>
        <v>0</v>
      </c>
    </row>
    <row r="20" spans="1:15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</sheetData>
  <sheetProtection/>
  <mergeCells count="12">
    <mergeCell ref="A2:A3"/>
    <mergeCell ref="B2:B3"/>
    <mergeCell ref="C2:C3"/>
    <mergeCell ref="D2:D3"/>
    <mergeCell ref="E2:E3"/>
    <mergeCell ref="H2:K2"/>
    <mergeCell ref="B19:D19"/>
    <mergeCell ref="B6:E6"/>
    <mergeCell ref="B10:E10"/>
    <mergeCell ref="B12:E12"/>
    <mergeCell ref="L2:O2"/>
    <mergeCell ref="B4:E4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R14" sqref="R14"/>
    </sheetView>
  </sheetViews>
  <sheetFormatPr defaultColWidth="9.140625" defaultRowHeight="12.75"/>
  <cols>
    <col min="1" max="1" width="2.7109375" style="0" customWidth="1"/>
    <col min="2" max="2" width="5.57421875" style="0" customWidth="1"/>
    <col min="4" max="4" width="10.7109375" style="0" customWidth="1"/>
    <col min="5" max="5" width="25.140625" style="0" customWidth="1"/>
    <col min="6" max="8" width="0" style="0" hidden="1" customWidth="1"/>
    <col min="9" max="11" width="10.8515625" style="0" customWidth="1"/>
    <col min="12" max="12" width="0" style="0" hidden="1" customWidth="1"/>
    <col min="13" max="15" width="8.7109375" style="0" customWidth="1"/>
  </cols>
  <sheetData>
    <row r="1" spans="1:15" ht="18" customHeight="1" thickBot="1">
      <c r="A1" s="34"/>
      <c r="B1" s="146"/>
      <c r="C1" s="145" t="s">
        <v>36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</row>
    <row r="2" spans="1:15" ht="12.75">
      <c r="A2" s="284"/>
      <c r="B2" s="272" t="s">
        <v>25</v>
      </c>
      <c r="C2" s="270" t="s">
        <v>26</v>
      </c>
      <c r="D2" s="272" t="s">
        <v>27</v>
      </c>
      <c r="E2" s="277" t="s">
        <v>28</v>
      </c>
      <c r="F2" s="148"/>
      <c r="G2" s="149"/>
      <c r="H2" s="274" t="s">
        <v>22</v>
      </c>
      <c r="I2" s="262"/>
      <c r="J2" s="262"/>
      <c r="K2" s="275"/>
      <c r="L2" s="262" t="s">
        <v>23</v>
      </c>
      <c r="M2" s="262"/>
      <c r="N2" s="262"/>
      <c r="O2" s="263"/>
    </row>
    <row r="3" spans="1:15" ht="24.75" customHeight="1">
      <c r="A3" s="285"/>
      <c r="B3" s="273"/>
      <c r="C3" s="271"/>
      <c r="D3" s="273"/>
      <c r="E3" s="278"/>
      <c r="F3" s="151" t="s">
        <v>29</v>
      </c>
      <c r="G3" s="151" t="s">
        <v>30</v>
      </c>
      <c r="H3" s="150" t="s">
        <v>31</v>
      </c>
      <c r="I3" s="151">
        <v>2019</v>
      </c>
      <c r="J3" s="151">
        <v>2020</v>
      </c>
      <c r="K3" s="152">
        <v>2021</v>
      </c>
      <c r="L3" s="153" t="s">
        <v>31</v>
      </c>
      <c r="M3" s="151">
        <v>2019</v>
      </c>
      <c r="N3" s="151">
        <v>2020</v>
      </c>
      <c r="O3" s="154">
        <v>2021</v>
      </c>
    </row>
    <row r="4" spans="1:15" ht="13.5">
      <c r="A4" s="35">
        <v>1</v>
      </c>
      <c r="B4" s="283" t="s">
        <v>115</v>
      </c>
      <c r="C4" s="265"/>
      <c r="D4" s="265"/>
      <c r="E4" s="265"/>
      <c r="F4" s="100">
        <f>SUM(F6:F9)</f>
        <v>812000</v>
      </c>
      <c r="G4" s="100">
        <f>SUM(G6:G10)</f>
        <v>27425</v>
      </c>
      <c r="H4" s="100">
        <f aca="true" t="shared" si="0" ref="H4:O4">SUM(H5:H10)</f>
        <v>27144</v>
      </c>
      <c r="I4" s="100">
        <f>SUM(I5:I10)</f>
        <v>37674</v>
      </c>
      <c r="J4" s="100">
        <f>SUM(J5:J10)</f>
        <v>41098</v>
      </c>
      <c r="K4" s="101">
        <f>SUM(K5:K10)</f>
        <v>41098</v>
      </c>
      <c r="L4" s="102">
        <f t="shared" si="0"/>
        <v>0</v>
      </c>
      <c r="M4" s="100">
        <f t="shared" si="0"/>
        <v>0</v>
      </c>
      <c r="N4" s="100">
        <f t="shared" si="0"/>
        <v>0</v>
      </c>
      <c r="O4" s="103">
        <f t="shared" si="0"/>
        <v>0</v>
      </c>
    </row>
    <row r="5" spans="1:17" ht="13.5" customHeight="1">
      <c r="A5" s="36">
        <v>2</v>
      </c>
      <c r="B5" s="182"/>
      <c r="C5" s="184" t="s">
        <v>202</v>
      </c>
      <c r="D5" s="159">
        <v>610</v>
      </c>
      <c r="E5" s="160" t="s">
        <v>90</v>
      </c>
      <c r="F5" s="108">
        <v>780000</v>
      </c>
      <c r="G5" s="104">
        <v>25891</v>
      </c>
      <c r="H5" s="104">
        <v>2244</v>
      </c>
      <c r="I5" s="104">
        <v>25552</v>
      </c>
      <c r="J5" s="104">
        <v>28040</v>
      </c>
      <c r="K5" s="105">
        <v>28040</v>
      </c>
      <c r="L5" s="106"/>
      <c r="M5" s="104"/>
      <c r="N5" s="104"/>
      <c r="O5" s="107"/>
      <c r="P5" s="1"/>
      <c r="Q5" s="1"/>
    </row>
    <row r="6" spans="1:17" ht="13.5" customHeight="1">
      <c r="A6" s="35">
        <v>3</v>
      </c>
      <c r="B6" s="182"/>
      <c r="C6" s="158" t="s">
        <v>202</v>
      </c>
      <c r="D6" s="159">
        <v>620</v>
      </c>
      <c r="E6" s="160" t="s">
        <v>91</v>
      </c>
      <c r="F6" s="108">
        <v>780000</v>
      </c>
      <c r="G6" s="104">
        <v>25891</v>
      </c>
      <c r="H6" s="104">
        <v>24000</v>
      </c>
      <c r="I6" s="104">
        <v>8980</v>
      </c>
      <c r="J6" s="104">
        <v>9849</v>
      </c>
      <c r="K6" s="105">
        <v>9849</v>
      </c>
      <c r="L6" s="106"/>
      <c r="M6" s="104"/>
      <c r="N6" s="104"/>
      <c r="O6" s="107"/>
      <c r="P6" s="1"/>
      <c r="Q6" s="1"/>
    </row>
    <row r="7" spans="1:17" ht="13.5" customHeight="1">
      <c r="A7" s="36">
        <v>4</v>
      </c>
      <c r="B7" s="182"/>
      <c r="C7" s="158" t="s">
        <v>202</v>
      </c>
      <c r="D7" s="159">
        <v>627</v>
      </c>
      <c r="E7" s="160" t="s">
        <v>116</v>
      </c>
      <c r="F7" s="108">
        <v>25000</v>
      </c>
      <c r="G7" s="108">
        <v>574</v>
      </c>
      <c r="H7" s="108">
        <v>800</v>
      </c>
      <c r="I7" s="108">
        <v>488</v>
      </c>
      <c r="J7" s="108">
        <v>488</v>
      </c>
      <c r="K7" s="109">
        <v>488</v>
      </c>
      <c r="L7" s="110"/>
      <c r="M7" s="108"/>
      <c r="N7" s="108"/>
      <c r="O7" s="111"/>
      <c r="P7" s="1"/>
      <c r="Q7" s="1"/>
    </row>
    <row r="8" spans="1:17" ht="13.5" customHeight="1">
      <c r="A8" s="36">
        <v>5</v>
      </c>
      <c r="B8" s="182"/>
      <c r="C8" s="158" t="s">
        <v>202</v>
      </c>
      <c r="D8" s="159">
        <v>632</v>
      </c>
      <c r="E8" s="160" t="s">
        <v>117</v>
      </c>
      <c r="F8" s="108"/>
      <c r="G8" s="108"/>
      <c r="H8" s="108"/>
      <c r="I8" s="108">
        <v>270</v>
      </c>
      <c r="J8" s="108">
        <v>300</v>
      </c>
      <c r="K8" s="109">
        <v>300</v>
      </c>
      <c r="L8" s="110"/>
      <c r="M8" s="108"/>
      <c r="N8" s="108"/>
      <c r="O8" s="111"/>
      <c r="P8" s="1"/>
      <c r="Q8" s="1"/>
    </row>
    <row r="9" spans="1:17" ht="13.5" customHeight="1">
      <c r="A9" s="35">
        <v>6</v>
      </c>
      <c r="B9" s="182"/>
      <c r="C9" s="158" t="s">
        <v>202</v>
      </c>
      <c r="D9" s="159">
        <v>633</v>
      </c>
      <c r="E9" s="160" t="s">
        <v>85</v>
      </c>
      <c r="F9" s="108">
        <v>7000</v>
      </c>
      <c r="G9" s="108">
        <v>280</v>
      </c>
      <c r="H9" s="108">
        <v>100</v>
      </c>
      <c r="I9" s="108">
        <v>150</v>
      </c>
      <c r="J9" s="108">
        <v>150</v>
      </c>
      <c r="K9" s="109">
        <v>150</v>
      </c>
      <c r="L9" s="110"/>
      <c r="M9" s="108"/>
      <c r="N9" s="108"/>
      <c r="O9" s="111"/>
      <c r="P9" s="1"/>
      <c r="Q9" s="1"/>
    </row>
    <row r="10" spans="1:17" ht="13.5" customHeight="1">
      <c r="A10" s="36">
        <v>7</v>
      </c>
      <c r="B10" s="182"/>
      <c r="C10" s="158" t="s">
        <v>202</v>
      </c>
      <c r="D10" s="159">
        <v>637</v>
      </c>
      <c r="E10" s="160" t="s">
        <v>118</v>
      </c>
      <c r="F10" s="108">
        <v>0</v>
      </c>
      <c r="G10" s="108">
        <v>680</v>
      </c>
      <c r="H10" s="108">
        <v>0</v>
      </c>
      <c r="I10" s="108">
        <v>2234</v>
      </c>
      <c r="J10" s="108">
        <v>2271</v>
      </c>
      <c r="K10" s="109">
        <v>2271</v>
      </c>
      <c r="L10" s="110"/>
      <c r="M10" s="108"/>
      <c r="N10" s="108"/>
      <c r="O10" s="111"/>
      <c r="P10" s="1"/>
      <c r="Q10" s="1"/>
    </row>
    <row r="11" spans="1:15" ht="13.5">
      <c r="A11" s="35">
        <v>8</v>
      </c>
      <c r="B11" s="283" t="s">
        <v>197</v>
      </c>
      <c r="C11" s="265"/>
      <c r="D11" s="265"/>
      <c r="E11" s="265"/>
      <c r="F11" s="100">
        <f aca="true" t="shared" si="1" ref="F11:O11">SUM(F12:F17)</f>
        <v>53000</v>
      </c>
      <c r="G11" s="100">
        <f t="shared" si="1"/>
        <v>2424</v>
      </c>
      <c r="H11" s="100">
        <f t="shared" si="1"/>
        <v>430</v>
      </c>
      <c r="I11" s="100">
        <f t="shared" si="1"/>
        <v>20315</v>
      </c>
      <c r="J11" s="100">
        <f t="shared" si="1"/>
        <v>22198</v>
      </c>
      <c r="K11" s="101">
        <f t="shared" si="1"/>
        <v>22198</v>
      </c>
      <c r="L11" s="102">
        <f t="shared" si="1"/>
        <v>0</v>
      </c>
      <c r="M11" s="100">
        <f t="shared" si="1"/>
        <v>0</v>
      </c>
      <c r="N11" s="100">
        <f t="shared" si="1"/>
        <v>0</v>
      </c>
      <c r="O11" s="103">
        <f t="shared" si="1"/>
        <v>0</v>
      </c>
    </row>
    <row r="12" spans="1:17" ht="13.5" customHeight="1">
      <c r="A12" s="36">
        <v>9</v>
      </c>
      <c r="B12" s="182"/>
      <c r="C12" s="158" t="s">
        <v>222</v>
      </c>
      <c r="D12" s="159">
        <v>610</v>
      </c>
      <c r="E12" s="160" t="s">
        <v>90</v>
      </c>
      <c r="F12" s="108">
        <v>50000</v>
      </c>
      <c r="G12" s="108">
        <v>1755</v>
      </c>
      <c r="H12" s="108">
        <v>0</v>
      </c>
      <c r="I12" s="108">
        <v>14012</v>
      </c>
      <c r="J12" s="108">
        <v>15393</v>
      </c>
      <c r="K12" s="109">
        <v>15393</v>
      </c>
      <c r="L12" s="110"/>
      <c r="M12" s="108"/>
      <c r="N12" s="108"/>
      <c r="O12" s="111"/>
      <c r="P12" s="1"/>
      <c r="Q12" s="1"/>
    </row>
    <row r="13" spans="1:17" ht="13.5" customHeight="1">
      <c r="A13" s="36">
        <v>10</v>
      </c>
      <c r="B13" s="182"/>
      <c r="C13" s="158" t="s">
        <v>222</v>
      </c>
      <c r="D13" s="159">
        <v>620</v>
      </c>
      <c r="E13" s="160" t="s">
        <v>91</v>
      </c>
      <c r="F13" s="108"/>
      <c r="G13" s="108"/>
      <c r="H13" s="108"/>
      <c r="I13" s="108">
        <v>4923</v>
      </c>
      <c r="J13" s="108">
        <v>5405</v>
      </c>
      <c r="K13" s="109">
        <v>5405</v>
      </c>
      <c r="L13" s="110"/>
      <c r="M13" s="108"/>
      <c r="N13" s="108"/>
      <c r="O13" s="111"/>
      <c r="P13" s="1"/>
      <c r="Q13" s="1"/>
    </row>
    <row r="14" spans="1:17" ht="13.5" customHeight="1">
      <c r="A14" s="36">
        <v>11</v>
      </c>
      <c r="B14" s="182"/>
      <c r="C14" s="158" t="s">
        <v>222</v>
      </c>
      <c r="D14" s="159">
        <v>627</v>
      </c>
      <c r="E14" s="160" t="s">
        <v>116</v>
      </c>
      <c r="F14" s="108"/>
      <c r="G14" s="108"/>
      <c r="H14" s="108"/>
      <c r="I14" s="108">
        <v>244</v>
      </c>
      <c r="J14" s="108">
        <v>244</v>
      </c>
      <c r="K14" s="109">
        <v>244</v>
      </c>
      <c r="L14" s="110"/>
      <c r="M14" s="108"/>
      <c r="N14" s="108"/>
      <c r="O14" s="111"/>
      <c r="P14" s="1"/>
      <c r="Q14" s="1"/>
    </row>
    <row r="15" spans="1:17" ht="13.5" customHeight="1">
      <c r="A15" s="36">
        <v>12</v>
      </c>
      <c r="B15" s="182"/>
      <c r="C15" s="158" t="s">
        <v>222</v>
      </c>
      <c r="D15" s="159">
        <v>632</v>
      </c>
      <c r="E15" s="160" t="s">
        <v>119</v>
      </c>
      <c r="F15" s="108"/>
      <c r="G15" s="108"/>
      <c r="H15" s="108"/>
      <c r="I15" s="108">
        <v>50</v>
      </c>
      <c r="J15" s="108">
        <v>50</v>
      </c>
      <c r="K15" s="109">
        <v>50</v>
      </c>
      <c r="L15" s="110"/>
      <c r="M15" s="108"/>
      <c r="N15" s="108"/>
      <c r="O15" s="111"/>
      <c r="P15" s="1"/>
      <c r="Q15" s="1"/>
    </row>
    <row r="16" spans="1:17" ht="13.5" customHeight="1">
      <c r="A16" s="35">
        <v>13</v>
      </c>
      <c r="B16" s="182"/>
      <c r="C16" s="158" t="s">
        <v>222</v>
      </c>
      <c r="D16" s="159">
        <v>633</v>
      </c>
      <c r="E16" s="160" t="s">
        <v>120</v>
      </c>
      <c r="F16" s="108">
        <v>3000</v>
      </c>
      <c r="G16" s="108">
        <v>81</v>
      </c>
      <c r="H16" s="108">
        <v>10</v>
      </c>
      <c r="I16" s="108">
        <v>50</v>
      </c>
      <c r="J16" s="108">
        <v>50</v>
      </c>
      <c r="K16" s="109">
        <v>50</v>
      </c>
      <c r="L16" s="110"/>
      <c r="M16" s="108"/>
      <c r="N16" s="108"/>
      <c r="O16" s="111"/>
      <c r="P16" s="1"/>
      <c r="Q16" s="1"/>
    </row>
    <row r="17" spans="1:17" ht="13.5" customHeight="1">
      <c r="A17" s="36">
        <v>14</v>
      </c>
      <c r="B17" s="182"/>
      <c r="C17" s="158" t="s">
        <v>222</v>
      </c>
      <c r="D17" s="159">
        <v>637</v>
      </c>
      <c r="E17" s="160" t="s">
        <v>126</v>
      </c>
      <c r="F17" s="108">
        <v>0</v>
      </c>
      <c r="G17" s="108">
        <v>588</v>
      </c>
      <c r="H17" s="108">
        <v>420</v>
      </c>
      <c r="I17" s="108">
        <v>1036</v>
      </c>
      <c r="J17" s="108">
        <v>1056</v>
      </c>
      <c r="K17" s="109">
        <v>1056</v>
      </c>
      <c r="L17" s="110"/>
      <c r="M17" s="108"/>
      <c r="N17" s="108"/>
      <c r="O17" s="111"/>
      <c r="P17" s="1"/>
      <c r="Q17" s="1"/>
    </row>
    <row r="18" spans="1:15" ht="13.5">
      <c r="A18" s="35">
        <v>15</v>
      </c>
      <c r="B18" s="283" t="s">
        <v>121</v>
      </c>
      <c r="C18" s="265"/>
      <c r="D18" s="265"/>
      <c r="E18" s="265"/>
      <c r="F18" s="100">
        <f aca="true" t="shared" si="2" ref="F18:O18">SUM(F19:F28)</f>
        <v>61000</v>
      </c>
      <c r="G18" s="100">
        <f t="shared" si="2"/>
        <v>1665</v>
      </c>
      <c r="H18" s="100">
        <f t="shared" si="2"/>
        <v>1853</v>
      </c>
      <c r="I18" s="100">
        <f>SUM(I19:I29)</f>
        <v>132879</v>
      </c>
      <c r="J18" s="100">
        <f>SUM(J19:J29)</f>
        <v>142800</v>
      </c>
      <c r="K18" s="101">
        <f>SUM(K19:K29)</f>
        <v>143970</v>
      </c>
      <c r="L18" s="102">
        <f t="shared" si="2"/>
        <v>0</v>
      </c>
      <c r="M18" s="100">
        <f t="shared" si="2"/>
        <v>0</v>
      </c>
      <c r="N18" s="100">
        <f t="shared" si="2"/>
        <v>0</v>
      </c>
      <c r="O18" s="103">
        <f t="shared" si="2"/>
        <v>0</v>
      </c>
    </row>
    <row r="19" spans="1:17" ht="13.5" customHeight="1">
      <c r="A19" s="36">
        <v>16</v>
      </c>
      <c r="B19" s="182"/>
      <c r="C19" s="158" t="s">
        <v>222</v>
      </c>
      <c r="D19" s="185">
        <v>610</v>
      </c>
      <c r="E19" s="160" t="s">
        <v>90</v>
      </c>
      <c r="F19" s="108">
        <v>40000</v>
      </c>
      <c r="G19" s="108">
        <v>1235</v>
      </c>
      <c r="H19" s="108">
        <v>1250</v>
      </c>
      <c r="I19" s="108">
        <v>75090</v>
      </c>
      <c r="J19" s="108">
        <v>82449</v>
      </c>
      <c r="K19" s="109">
        <v>82449</v>
      </c>
      <c r="L19" s="110"/>
      <c r="M19" s="108"/>
      <c r="N19" s="108"/>
      <c r="O19" s="111"/>
      <c r="P19" s="1"/>
      <c r="Q19" s="1"/>
    </row>
    <row r="20" spans="1:17" ht="12.75">
      <c r="A20" s="35">
        <v>17</v>
      </c>
      <c r="B20" s="182"/>
      <c r="C20" s="158" t="s">
        <v>222</v>
      </c>
      <c r="D20" s="185">
        <v>620</v>
      </c>
      <c r="E20" s="160" t="s">
        <v>91</v>
      </c>
      <c r="F20" s="108">
        <v>4000</v>
      </c>
      <c r="G20" s="108">
        <v>0</v>
      </c>
      <c r="H20" s="108">
        <v>133</v>
      </c>
      <c r="I20" s="108">
        <v>26342</v>
      </c>
      <c r="J20" s="108">
        <v>28914</v>
      </c>
      <c r="K20" s="109">
        <v>28914</v>
      </c>
      <c r="L20" s="110"/>
      <c r="M20" s="108"/>
      <c r="N20" s="108"/>
      <c r="O20" s="111"/>
      <c r="P20" s="1"/>
      <c r="Q20" s="1"/>
    </row>
    <row r="21" spans="1:17" ht="13.5" customHeight="1">
      <c r="A21" s="36">
        <v>18</v>
      </c>
      <c r="B21" s="182"/>
      <c r="C21" s="158" t="s">
        <v>222</v>
      </c>
      <c r="D21" s="185">
        <v>627</v>
      </c>
      <c r="E21" s="160" t="s">
        <v>116</v>
      </c>
      <c r="F21" s="108">
        <v>3000</v>
      </c>
      <c r="G21" s="108">
        <v>124</v>
      </c>
      <c r="H21" s="108">
        <v>125</v>
      </c>
      <c r="I21" s="108">
        <v>975</v>
      </c>
      <c r="J21" s="108">
        <v>975</v>
      </c>
      <c r="K21" s="109">
        <v>975</v>
      </c>
      <c r="L21" s="110"/>
      <c r="M21" s="108"/>
      <c r="N21" s="108"/>
      <c r="O21" s="111"/>
      <c r="P21" s="1"/>
      <c r="Q21" s="1"/>
    </row>
    <row r="22" spans="1:17" ht="13.5" customHeight="1">
      <c r="A22" s="36">
        <v>19</v>
      </c>
      <c r="B22" s="182"/>
      <c r="C22" s="158" t="s">
        <v>222</v>
      </c>
      <c r="D22" s="185">
        <v>631</v>
      </c>
      <c r="E22" s="160" t="s">
        <v>97</v>
      </c>
      <c r="F22" s="108"/>
      <c r="G22" s="108"/>
      <c r="H22" s="108"/>
      <c r="I22" s="108">
        <v>250</v>
      </c>
      <c r="J22" s="108">
        <v>250</v>
      </c>
      <c r="K22" s="109">
        <v>250</v>
      </c>
      <c r="L22" s="110"/>
      <c r="M22" s="108"/>
      <c r="N22" s="108"/>
      <c r="O22" s="111"/>
      <c r="P22" s="1"/>
      <c r="Q22" s="1"/>
    </row>
    <row r="23" spans="1:17" ht="13.5" customHeight="1">
      <c r="A23" s="35">
        <v>20</v>
      </c>
      <c r="B23" s="182"/>
      <c r="C23" s="158" t="s">
        <v>222</v>
      </c>
      <c r="D23" s="185">
        <v>632</v>
      </c>
      <c r="E23" s="160" t="s">
        <v>107</v>
      </c>
      <c r="F23" s="108">
        <v>1000</v>
      </c>
      <c r="G23" s="108">
        <v>17</v>
      </c>
      <c r="H23" s="108">
        <v>19</v>
      </c>
      <c r="I23" s="108">
        <v>21300</v>
      </c>
      <c r="J23" s="108">
        <v>21800</v>
      </c>
      <c r="K23" s="109">
        <v>22300</v>
      </c>
      <c r="L23" s="110"/>
      <c r="M23" s="108"/>
      <c r="N23" s="108"/>
      <c r="O23" s="111"/>
      <c r="P23" s="1"/>
      <c r="Q23" s="1"/>
    </row>
    <row r="24" spans="1:17" ht="13.5" customHeight="1">
      <c r="A24" s="36">
        <v>21</v>
      </c>
      <c r="B24" s="182"/>
      <c r="C24" s="158" t="s">
        <v>222</v>
      </c>
      <c r="D24" s="185">
        <v>633</v>
      </c>
      <c r="E24" s="160" t="s">
        <v>85</v>
      </c>
      <c r="F24" s="108">
        <v>6000</v>
      </c>
      <c r="G24" s="108">
        <v>172</v>
      </c>
      <c r="H24" s="108">
        <v>190</v>
      </c>
      <c r="I24" s="108">
        <v>1020</v>
      </c>
      <c r="J24" s="108">
        <v>400</v>
      </c>
      <c r="K24" s="109">
        <v>1070</v>
      </c>
      <c r="L24" s="110"/>
      <c r="M24" s="108"/>
      <c r="N24" s="108"/>
      <c r="O24" s="111"/>
      <c r="P24" s="1"/>
      <c r="Q24" s="1"/>
    </row>
    <row r="25" spans="1:17" ht="13.5" customHeight="1">
      <c r="A25" s="35">
        <v>22</v>
      </c>
      <c r="B25" s="182"/>
      <c r="C25" s="158" t="s">
        <v>222</v>
      </c>
      <c r="D25" s="159">
        <v>634</v>
      </c>
      <c r="E25" s="160" t="s">
        <v>122</v>
      </c>
      <c r="F25" s="108">
        <v>1000</v>
      </c>
      <c r="G25" s="108">
        <v>15</v>
      </c>
      <c r="H25" s="108">
        <v>17</v>
      </c>
      <c r="I25" s="108">
        <v>500</v>
      </c>
      <c r="J25" s="108">
        <v>500</v>
      </c>
      <c r="K25" s="109">
        <v>500</v>
      </c>
      <c r="L25" s="110"/>
      <c r="M25" s="108"/>
      <c r="N25" s="108"/>
      <c r="O25" s="111"/>
      <c r="P25" s="1"/>
      <c r="Q25" s="1"/>
    </row>
    <row r="26" spans="1:17" ht="13.5" customHeight="1">
      <c r="A26" s="36">
        <v>23</v>
      </c>
      <c r="B26" s="182"/>
      <c r="C26" s="158" t="s">
        <v>222</v>
      </c>
      <c r="D26" s="159">
        <v>635</v>
      </c>
      <c r="E26" s="160" t="s">
        <v>123</v>
      </c>
      <c r="F26" s="108">
        <v>3000</v>
      </c>
      <c r="G26" s="108">
        <v>37</v>
      </c>
      <c r="H26" s="108">
        <v>45</v>
      </c>
      <c r="I26" s="108">
        <v>50</v>
      </c>
      <c r="J26" s="108">
        <v>50</v>
      </c>
      <c r="K26" s="109">
        <v>50</v>
      </c>
      <c r="L26" s="110"/>
      <c r="M26" s="108"/>
      <c r="N26" s="108"/>
      <c r="O26" s="111"/>
      <c r="P26" s="1"/>
      <c r="Q26" s="1"/>
    </row>
    <row r="27" spans="1:17" ht="13.5" customHeight="1">
      <c r="A27" s="35">
        <v>24</v>
      </c>
      <c r="B27" s="182"/>
      <c r="C27" s="158" t="s">
        <v>222</v>
      </c>
      <c r="D27" s="159">
        <v>636</v>
      </c>
      <c r="E27" s="160" t="s">
        <v>124</v>
      </c>
      <c r="F27" s="108">
        <v>1000</v>
      </c>
      <c r="G27" s="108">
        <v>12</v>
      </c>
      <c r="H27" s="108">
        <v>14</v>
      </c>
      <c r="I27" s="108">
        <v>850</v>
      </c>
      <c r="J27" s="108">
        <v>850</v>
      </c>
      <c r="K27" s="109">
        <v>850</v>
      </c>
      <c r="L27" s="110"/>
      <c r="M27" s="108"/>
      <c r="N27" s="108"/>
      <c r="O27" s="111"/>
      <c r="P27" s="1"/>
      <c r="Q27" s="1"/>
    </row>
    <row r="28" spans="1:17" ht="13.5" customHeight="1">
      <c r="A28" s="36">
        <v>25</v>
      </c>
      <c r="B28" s="182"/>
      <c r="C28" s="158" t="s">
        <v>222</v>
      </c>
      <c r="D28" s="159">
        <v>637</v>
      </c>
      <c r="E28" s="160" t="s">
        <v>86</v>
      </c>
      <c r="F28" s="108">
        <v>2000</v>
      </c>
      <c r="G28" s="108">
        <v>53</v>
      </c>
      <c r="H28" s="108">
        <v>60</v>
      </c>
      <c r="I28" s="108">
        <v>6302</v>
      </c>
      <c r="J28" s="108">
        <v>6412</v>
      </c>
      <c r="K28" s="109">
        <v>6412</v>
      </c>
      <c r="L28" s="110"/>
      <c r="M28" s="108"/>
      <c r="N28" s="108"/>
      <c r="O28" s="111"/>
      <c r="P28" s="1"/>
      <c r="Q28" s="1"/>
    </row>
    <row r="29" spans="1:17" ht="13.5" customHeight="1">
      <c r="A29" s="36">
        <v>26</v>
      </c>
      <c r="B29" s="182"/>
      <c r="C29" s="194" t="s">
        <v>222</v>
      </c>
      <c r="D29" s="159">
        <v>642</v>
      </c>
      <c r="E29" s="195" t="s">
        <v>92</v>
      </c>
      <c r="F29" s="108"/>
      <c r="G29" s="108"/>
      <c r="H29" s="108"/>
      <c r="I29" s="108">
        <v>200</v>
      </c>
      <c r="J29" s="108">
        <v>200</v>
      </c>
      <c r="K29" s="109">
        <v>200</v>
      </c>
      <c r="L29" s="110"/>
      <c r="M29" s="108"/>
      <c r="N29" s="108"/>
      <c r="O29" s="111"/>
      <c r="P29" s="1"/>
      <c r="Q29" s="1"/>
    </row>
    <row r="30" spans="1:15" ht="13.5">
      <c r="A30" s="36">
        <v>27</v>
      </c>
      <c r="B30" s="283" t="s">
        <v>125</v>
      </c>
      <c r="C30" s="265"/>
      <c r="D30" s="265"/>
      <c r="E30" s="265"/>
      <c r="F30" s="100">
        <f aca="true" t="shared" si="3" ref="F30:O30">F33</f>
        <v>17000</v>
      </c>
      <c r="G30" s="100">
        <f t="shared" si="3"/>
        <v>825</v>
      </c>
      <c r="H30" s="100">
        <f t="shared" si="3"/>
        <v>950</v>
      </c>
      <c r="I30" s="100">
        <f>SUM(I31:I35)</f>
        <v>20690</v>
      </c>
      <c r="J30" s="100">
        <f>SUM(J31:J35)</f>
        <v>22618</v>
      </c>
      <c r="K30" s="101">
        <f>SUM(K31:K35)</f>
        <v>22618</v>
      </c>
      <c r="L30" s="102">
        <f t="shared" si="3"/>
        <v>0</v>
      </c>
      <c r="M30" s="100">
        <f t="shared" si="3"/>
        <v>0</v>
      </c>
      <c r="N30" s="100">
        <f t="shared" si="3"/>
        <v>0</v>
      </c>
      <c r="O30" s="103">
        <f t="shared" si="3"/>
        <v>0</v>
      </c>
    </row>
    <row r="31" spans="1:15" ht="12.75">
      <c r="A31" s="36">
        <v>28</v>
      </c>
      <c r="B31" s="196"/>
      <c r="C31" s="158" t="s">
        <v>222</v>
      </c>
      <c r="D31" s="197">
        <v>610</v>
      </c>
      <c r="E31" s="198" t="s">
        <v>90</v>
      </c>
      <c r="F31" s="126"/>
      <c r="G31" s="126"/>
      <c r="H31" s="126"/>
      <c r="I31" s="126">
        <v>14324</v>
      </c>
      <c r="J31" s="126">
        <v>15737</v>
      </c>
      <c r="K31" s="127">
        <v>15737</v>
      </c>
      <c r="L31" s="129"/>
      <c r="M31" s="126"/>
      <c r="N31" s="126"/>
      <c r="O31" s="130"/>
    </row>
    <row r="32" spans="1:15" ht="12.75">
      <c r="A32" s="36">
        <v>29</v>
      </c>
      <c r="B32" s="196"/>
      <c r="C32" s="158" t="s">
        <v>222</v>
      </c>
      <c r="D32" s="197">
        <v>620</v>
      </c>
      <c r="E32" s="198" t="s">
        <v>91</v>
      </c>
      <c r="F32" s="126"/>
      <c r="G32" s="126"/>
      <c r="H32" s="126"/>
      <c r="I32" s="126">
        <v>5032</v>
      </c>
      <c r="J32" s="126">
        <v>5525</v>
      </c>
      <c r="K32" s="127">
        <v>5525</v>
      </c>
      <c r="L32" s="129"/>
      <c r="M32" s="126"/>
      <c r="N32" s="126"/>
      <c r="O32" s="130"/>
    </row>
    <row r="33" spans="1:17" ht="13.5" customHeight="1">
      <c r="A33" s="35">
        <v>30</v>
      </c>
      <c r="B33" s="199"/>
      <c r="C33" s="158" t="s">
        <v>222</v>
      </c>
      <c r="D33" s="162">
        <v>627</v>
      </c>
      <c r="E33" s="160" t="s">
        <v>116</v>
      </c>
      <c r="F33" s="108">
        <v>17000</v>
      </c>
      <c r="G33" s="108">
        <v>825</v>
      </c>
      <c r="H33" s="108">
        <v>950</v>
      </c>
      <c r="I33" s="108">
        <v>244</v>
      </c>
      <c r="J33" s="108">
        <v>244</v>
      </c>
      <c r="K33" s="109">
        <v>244</v>
      </c>
      <c r="L33" s="110"/>
      <c r="M33" s="108"/>
      <c r="N33" s="108"/>
      <c r="O33" s="111"/>
      <c r="P33" s="1"/>
      <c r="Q33" s="1"/>
    </row>
    <row r="34" spans="1:17" ht="13.5" customHeight="1">
      <c r="A34" s="35">
        <v>31</v>
      </c>
      <c r="B34" s="199"/>
      <c r="C34" s="158" t="s">
        <v>222</v>
      </c>
      <c r="D34" s="162">
        <v>633</v>
      </c>
      <c r="E34" s="160" t="s">
        <v>120</v>
      </c>
      <c r="F34" s="108"/>
      <c r="G34" s="108"/>
      <c r="H34" s="108"/>
      <c r="I34" s="108">
        <v>50</v>
      </c>
      <c r="J34" s="108">
        <v>50</v>
      </c>
      <c r="K34" s="109">
        <v>50</v>
      </c>
      <c r="L34" s="110"/>
      <c r="M34" s="108"/>
      <c r="N34" s="108"/>
      <c r="O34" s="111"/>
      <c r="P34" s="1"/>
      <c r="Q34" s="1"/>
    </row>
    <row r="35" spans="1:17" ht="13.5" customHeight="1">
      <c r="A35" s="35">
        <v>32</v>
      </c>
      <c r="B35" s="199"/>
      <c r="C35" s="158" t="s">
        <v>222</v>
      </c>
      <c r="D35" s="162">
        <v>637</v>
      </c>
      <c r="E35" s="160" t="s">
        <v>126</v>
      </c>
      <c r="F35" s="108"/>
      <c r="G35" s="108"/>
      <c r="H35" s="108"/>
      <c r="I35" s="108">
        <v>1040</v>
      </c>
      <c r="J35" s="108">
        <v>1062</v>
      </c>
      <c r="K35" s="109">
        <v>1062</v>
      </c>
      <c r="L35" s="110"/>
      <c r="M35" s="108"/>
      <c r="N35" s="108"/>
      <c r="O35" s="111"/>
      <c r="P35" s="1"/>
      <c r="Q35" s="1"/>
    </row>
    <row r="36" spans="1:15" ht="13.5">
      <c r="A36" s="36">
        <v>33</v>
      </c>
      <c r="B36" s="283" t="s">
        <v>56</v>
      </c>
      <c r="C36" s="265"/>
      <c r="D36" s="265"/>
      <c r="E36" s="265"/>
      <c r="F36" s="100">
        <f aca="true" t="shared" si="4" ref="F36:O36">F39</f>
        <v>240000</v>
      </c>
      <c r="G36" s="100">
        <f t="shared" si="4"/>
        <v>7198</v>
      </c>
      <c r="H36" s="100">
        <f t="shared" si="4"/>
        <v>7700</v>
      </c>
      <c r="I36" s="100">
        <f>SUM(I37:I39)</f>
        <v>110250</v>
      </c>
      <c r="J36" s="100">
        <f>SUM(J37:J39)</f>
        <v>110250</v>
      </c>
      <c r="K36" s="101">
        <f>SUM(K37:K39)</f>
        <v>110250</v>
      </c>
      <c r="L36" s="102">
        <f t="shared" si="4"/>
        <v>0</v>
      </c>
      <c r="M36" s="100">
        <f t="shared" si="4"/>
        <v>0</v>
      </c>
      <c r="N36" s="100">
        <f t="shared" si="4"/>
        <v>0</v>
      </c>
      <c r="O36" s="103">
        <f t="shared" si="4"/>
        <v>0</v>
      </c>
    </row>
    <row r="37" spans="1:15" ht="12.75">
      <c r="A37" s="37">
        <v>34</v>
      </c>
      <c r="B37" s="187"/>
      <c r="C37" s="189" t="s">
        <v>127</v>
      </c>
      <c r="D37" s="188">
        <v>632</v>
      </c>
      <c r="E37" s="189" t="s">
        <v>117</v>
      </c>
      <c r="F37" s="119"/>
      <c r="G37" s="119"/>
      <c r="H37" s="119"/>
      <c r="I37" s="119">
        <v>50</v>
      </c>
      <c r="J37" s="119">
        <v>50</v>
      </c>
      <c r="K37" s="190">
        <v>50</v>
      </c>
      <c r="L37" s="120"/>
      <c r="M37" s="119"/>
      <c r="N37" s="119"/>
      <c r="O37" s="121"/>
    </row>
    <row r="38" spans="1:15" ht="12.75">
      <c r="A38" s="37">
        <v>35</v>
      </c>
      <c r="B38" s="187"/>
      <c r="C38" s="189" t="s">
        <v>127</v>
      </c>
      <c r="D38" s="188">
        <v>635</v>
      </c>
      <c r="E38" s="198" t="s">
        <v>148</v>
      </c>
      <c r="F38" s="119"/>
      <c r="G38" s="119"/>
      <c r="H38" s="119"/>
      <c r="I38" s="119">
        <v>200</v>
      </c>
      <c r="J38" s="119">
        <v>200</v>
      </c>
      <c r="K38" s="190">
        <v>200</v>
      </c>
      <c r="L38" s="120"/>
      <c r="M38" s="119"/>
      <c r="N38" s="119"/>
      <c r="O38" s="121"/>
    </row>
    <row r="39" spans="1:17" ht="13.5" customHeight="1" thickBot="1">
      <c r="A39" s="38">
        <v>36</v>
      </c>
      <c r="B39" s="183"/>
      <c r="C39" s="193" t="s">
        <v>127</v>
      </c>
      <c r="D39" s="167">
        <v>637</v>
      </c>
      <c r="E39" s="168" t="s">
        <v>260</v>
      </c>
      <c r="F39" s="112">
        <v>240000</v>
      </c>
      <c r="G39" s="112">
        <v>7198</v>
      </c>
      <c r="H39" s="112">
        <v>7700</v>
      </c>
      <c r="I39" s="112">
        <v>110000</v>
      </c>
      <c r="J39" s="112">
        <v>110000</v>
      </c>
      <c r="K39" s="169">
        <v>110000</v>
      </c>
      <c r="L39" s="113"/>
      <c r="M39" s="112"/>
      <c r="N39" s="112"/>
      <c r="O39" s="114"/>
      <c r="P39" s="1"/>
      <c r="Q39" s="1"/>
    </row>
    <row r="40" spans="1:15" ht="13.5">
      <c r="A40" s="33"/>
      <c r="B40" s="276" t="s">
        <v>52</v>
      </c>
      <c r="C40" s="276"/>
      <c r="D40" s="276"/>
      <c r="E40" s="29"/>
      <c r="F40" s="115" t="e">
        <f>F4+F11+F18+F30+F36+#REF!</f>
        <v>#REF!</v>
      </c>
      <c r="G40" s="115" t="e">
        <f>G4+G11+G18+G30+G36+#REF!</f>
        <v>#REF!</v>
      </c>
      <c r="H40" s="115" t="e">
        <f>H4+H11+H18+H30+H36+#REF!</f>
        <v>#REF!</v>
      </c>
      <c r="I40" s="115">
        <f>I4+I11+I18+I30+I36</f>
        <v>321808</v>
      </c>
      <c r="J40" s="115">
        <f>J4+J11+J18+J30+J36</f>
        <v>338964</v>
      </c>
      <c r="K40" s="115">
        <f>K4+K11+K18+K30+K36</f>
        <v>340134</v>
      </c>
      <c r="L40" s="115" t="e">
        <f>L4+L11+L18+L30+L36+#REF!</f>
        <v>#REF!</v>
      </c>
      <c r="M40" s="115">
        <f>M4+M11+M18+M30+M36</f>
        <v>0</v>
      </c>
      <c r="N40" s="115">
        <f>N4+N11+N18+N30+N36</f>
        <v>0</v>
      </c>
      <c r="O40" s="115">
        <f>O4+O11+O18+O30+O36</f>
        <v>0</v>
      </c>
    </row>
    <row r="41" spans="9:15" ht="12.75">
      <c r="I41" s="29"/>
      <c r="J41" s="29"/>
      <c r="K41" s="29"/>
      <c r="L41" s="29"/>
      <c r="M41" s="29"/>
      <c r="N41" s="29"/>
      <c r="O41" s="29"/>
    </row>
  </sheetData>
  <sheetProtection/>
  <mergeCells count="13">
    <mergeCell ref="B40:D40"/>
    <mergeCell ref="B11:E11"/>
    <mergeCell ref="B18:E18"/>
    <mergeCell ref="B30:E30"/>
    <mergeCell ref="B36:E36"/>
    <mergeCell ref="E2:E3"/>
    <mergeCell ref="A2:A3"/>
    <mergeCell ref="B2:B3"/>
    <mergeCell ref="C2:C3"/>
    <mergeCell ref="D2:D3"/>
    <mergeCell ref="L2:O2"/>
    <mergeCell ref="B4:E4"/>
    <mergeCell ref="H2:K2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R10" sqref="R10"/>
    </sheetView>
  </sheetViews>
  <sheetFormatPr defaultColWidth="9.140625" defaultRowHeight="12.75"/>
  <cols>
    <col min="1" max="1" width="2.7109375" style="0" customWidth="1"/>
    <col min="2" max="2" width="5.57421875" style="0" customWidth="1"/>
    <col min="4" max="4" width="10.7109375" style="0" customWidth="1"/>
    <col min="5" max="5" width="25.140625" style="0" customWidth="1"/>
    <col min="6" max="8" width="0" style="0" hidden="1" customWidth="1"/>
    <col min="9" max="11" width="10.8515625" style="0" customWidth="1"/>
    <col min="12" max="12" width="0" style="0" hidden="1" customWidth="1"/>
    <col min="13" max="15" width="8.7109375" style="0" customWidth="1"/>
  </cols>
  <sheetData>
    <row r="1" spans="1:15" ht="18" customHeight="1" thickBot="1">
      <c r="A1" s="144"/>
      <c r="B1" s="146"/>
      <c r="C1" s="145" t="s">
        <v>37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</row>
    <row r="2" spans="1:15" ht="12.75">
      <c r="A2" s="281"/>
      <c r="B2" s="272" t="s">
        <v>25</v>
      </c>
      <c r="C2" s="270" t="s">
        <v>26</v>
      </c>
      <c r="D2" s="272" t="s">
        <v>27</v>
      </c>
      <c r="E2" s="277" t="s">
        <v>28</v>
      </c>
      <c r="F2" s="148"/>
      <c r="G2" s="149"/>
      <c r="H2" s="274" t="s">
        <v>22</v>
      </c>
      <c r="I2" s="262"/>
      <c r="J2" s="262"/>
      <c r="K2" s="275"/>
      <c r="L2" s="262" t="s">
        <v>23</v>
      </c>
      <c r="M2" s="262"/>
      <c r="N2" s="262"/>
      <c r="O2" s="263"/>
    </row>
    <row r="3" spans="1:15" ht="24.75" customHeight="1">
      <c r="A3" s="282"/>
      <c r="B3" s="273"/>
      <c r="C3" s="271"/>
      <c r="D3" s="273"/>
      <c r="E3" s="278"/>
      <c r="F3" s="151" t="s">
        <v>29</v>
      </c>
      <c r="G3" s="151" t="s">
        <v>30</v>
      </c>
      <c r="H3" s="150" t="s">
        <v>31</v>
      </c>
      <c r="I3" s="151">
        <v>2019</v>
      </c>
      <c r="J3" s="151">
        <v>2020</v>
      </c>
      <c r="K3" s="152">
        <v>2021</v>
      </c>
      <c r="L3" s="153" t="s">
        <v>31</v>
      </c>
      <c r="M3" s="151">
        <v>2019</v>
      </c>
      <c r="N3" s="151">
        <v>2020</v>
      </c>
      <c r="O3" s="154">
        <v>2021</v>
      </c>
    </row>
    <row r="4" spans="1:15" ht="13.5">
      <c r="A4" s="40">
        <v>1</v>
      </c>
      <c r="B4" s="283" t="s">
        <v>58</v>
      </c>
      <c r="C4" s="265"/>
      <c r="D4" s="265"/>
      <c r="E4" s="265"/>
      <c r="F4" s="100">
        <f>SUM(F6:F14)</f>
        <v>812000</v>
      </c>
      <c r="G4" s="100">
        <f>SUM(G6:G15)</f>
        <v>27425</v>
      </c>
      <c r="H4" s="100">
        <f>SUM(H5:H15)</f>
        <v>27144</v>
      </c>
      <c r="I4" s="100">
        <f>SUM(I5:I15)</f>
        <v>790979</v>
      </c>
      <c r="J4" s="100">
        <f>SUM(J5:J15)</f>
        <v>829900</v>
      </c>
      <c r="K4" s="101">
        <f>SUM(K5:K15)</f>
        <v>829900</v>
      </c>
      <c r="L4" s="102">
        <f>SUM(L5:L15)</f>
        <v>0</v>
      </c>
      <c r="M4" s="100">
        <f>SUM(M5:M16)</f>
        <v>12000</v>
      </c>
      <c r="N4" s="100">
        <f>SUM(N5:N16)</f>
        <v>0</v>
      </c>
      <c r="O4" s="103">
        <f>SUM(O5:O16)</f>
        <v>0</v>
      </c>
    </row>
    <row r="5" spans="1:17" ht="13.5" customHeight="1">
      <c r="A5" s="41">
        <v>2</v>
      </c>
      <c r="B5" s="182"/>
      <c r="C5" s="158" t="s">
        <v>223</v>
      </c>
      <c r="D5" s="159">
        <v>610</v>
      </c>
      <c r="E5" s="160" t="s">
        <v>90</v>
      </c>
      <c r="F5" s="108">
        <v>780000</v>
      </c>
      <c r="G5" s="104">
        <v>25891</v>
      </c>
      <c r="H5" s="104">
        <v>2244</v>
      </c>
      <c r="I5" s="104">
        <v>480633</v>
      </c>
      <c r="J5" s="104">
        <v>518245</v>
      </c>
      <c r="K5" s="105">
        <v>518245</v>
      </c>
      <c r="L5" s="106"/>
      <c r="M5" s="104"/>
      <c r="N5" s="104"/>
      <c r="O5" s="107"/>
      <c r="P5" s="1"/>
      <c r="Q5" s="1"/>
    </row>
    <row r="6" spans="1:17" ht="13.5" customHeight="1">
      <c r="A6" s="40">
        <v>3</v>
      </c>
      <c r="B6" s="182"/>
      <c r="C6" s="158" t="s">
        <v>223</v>
      </c>
      <c r="D6" s="159">
        <v>620</v>
      </c>
      <c r="E6" s="160" t="s">
        <v>91</v>
      </c>
      <c r="F6" s="108">
        <v>780000</v>
      </c>
      <c r="G6" s="104">
        <v>25891</v>
      </c>
      <c r="H6" s="104">
        <v>24000</v>
      </c>
      <c r="I6" s="104">
        <v>178697</v>
      </c>
      <c r="J6" s="104">
        <v>191842</v>
      </c>
      <c r="K6" s="105">
        <v>191842</v>
      </c>
      <c r="L6" s="106"/>
      <c r="M6" s="104"/>
      <c r="N6" s="104"/>
      <c r="O6" s="107"/>
      <c r="P6" s="1"/>
      <c r="Q6" s="1"/>
    </row>
    <row r="7" spans="1:17" ht="13.5" customHeight="1">
      <c r="A7" s="40">
        <v>4</v>
      </c>
      <c r="B7" s="182"/>
      <c r="C7" s="158" t="s">
        <v>223</v>
      </c>
      <c r="D7" s="159">
        <v>627</v>
      </c>
      <c r="E7" s="160" t="s">
        <v>116</v>
      </c>
      <c r="F7" s="108"/>
      <c r="G7" s="104"/>
      <c r="H7" s="104"/>
      <c r="I7" s="104">
        <v>7309</v>
      </c>
      <c r="J7" s="104">
        <v>7309</v>
      </c>
      <c r="K7" s="105">
        <v>7309</v>
      </c>
      <c r="L7" s="106"/>
      <c r="M7" s="104"/>
      <c r="N7" s="104"/>
      <c r="O7" s="107"/>
      <c r="P7" s="1"/>
      <c r="Q7" s="1"/>
    </row>
    <row r="8" spans="1:17" ht="13.5" customHeight="1">
      <c r="A8" s="40">
        <v>5</v>
      </c>
      <c r="B8" s="182"/>
      <c r="C8" s="158" t="s">
        <v>223</v>
      </c>
      <c r="D8" s="159">
        <v>631</v>
      </c>
      <c r="E8" s="160" t="s">
        <v>97</v>
      </c>
      <c r="F8" s="108"/>
      <c r="G8" s="104"/>
      <c r="H8" s="104"/>
      <c r="I8" s="104">
        <v>50</v>
      </c>
      <c r="J8" s="104">
        <v>50</v>
      </c>
      <c r="K8" s="105">
        <v>50</v>
      </c>
      <c r="L8" s="106"/>
      <c r="M8" s="104"/>
      <c r="N8" s="104"/>
      <c r="O8" s="107"/>
      <c r="P8" s="1"/>
      <c r="Q8" s="1"/>
    </row>
    <row r="9" spans="1:17" ht="13.5" customHeight="1">
      <c r="A9" s="40">
        <v>6</v>
      </c>
      <c r="B9" s="182"/>
      <c r="C9" s="158" t="s">
        <v>223</v>
      </c>
      <c r="D9" s="159">
        <v>632</v>
      </c>
      <c r="E9" s="160" t="s">
        <v>107</v>
      </c>
      <c r="F9" s="108"/>
      <c r="G9" s="104"/>
      <c r="H9" s="104"/>
      <c r="I9" s="104">
        <v>11350</v>
      </c>
      <c r="J9" s="104">
        <v>11350</v>
      </c>
      <c r="K9" s="105">
        <v>11350</v>
      </c>
      <c r="L9" s="106"/>
      <c r="M9" s="104"/>
      <c r="N9" s="104"/>
      <c r="O9" s="107"/>
      <c r="P9" s="1"/>
      <c r="Q9" s="1"/>
    </row>
    <row r="10" spans="1:17" ht="13.5" customHeight="1">
      <c r="A10" s="40">
        <v>7</v>
      </c>
      <c r="B10" s="182"/>
      <c r="C10" s="158" t="s">
        <v>223</v>
      </c>
      <c r="D10" s="159">
        <v>633</v>
      </c>
      <c r="E10" s="160" t="s">
        <v>85</v>
      </c>
      <c r="F10" s="108"/>
      <c r="G10" s="104"/>
      <c r="H10" s="104"/>
      <c r="I10" s="104">
        <v>20200</v>
      </c>
      <c r="J10" s="104">
        <v>7800</v>
      </c>
      <c r="K10" s="105">
        <v>7800</v>
      </c>
      <c r="L10" s="106"/>
      <c r="M10" s="104"/>
      <c r="N10" s="104"/>
      <c r="O10" s="107"/>
      <c r="P10" s="1"/>
      <c r="Q10" s="1"/>
    </row>
    <row r="11" spans="1:17" ht="13.5" customHeight="1">
      <c r="A11" s="40">
        <v>8</v>
      </c>
      <c r="B11" s="182"/>
      <c r="C11" s="158" t="s">
        <v>223</v>
      </c>
      <c r="D11" s="159">
        <v>634</v>
      </c>
      <c r="E11" s="160" t="s">
        <v>128</v>
      </c>
      <c r="F11" s="108"/>
      <c r="G11" s="104"/>
      <c r="H11" s="104"/>
      <c r="I11" s="104">
        <v>7000</v>
      </c>
      <c r="J11" s="104">
        <v>7000</v>
      </c>
      <c r="K11" s="105">
        <v>7000</v>
      </c>
      <c r="L11" s="106"/>
      <c r="M11" s="104"/>
      <c r="N11" s="104"/>
      <c r="O11" s="107"/>
      <c r="P11" s="1"/>
      <c r="Q11" s="1"/>
    </row>
    <row r="12" spans="1:17" ht="13.5" customHeight="1">
      <c r="A12" s="40">
        <v>9</v>
      </c>
      <c r="B12" s="182"/>
      <c r="C12" s="158" t="s">
        <v>223</v>
      </c>
      <c r="D12" s="159">
        <v>635</v>
      </c>
      <c r="E12" s="160" t="s">
        <v>148</v>
      </c>
      <c r="F12" s="108"/>
      <c r="G12" s="104"/>
      <c r="H12" s="104"/>
      <c r="I12" s="104">
        <v>2800</v>
      </c>
      <c r="J12" s="104">
        <v>2800</v>
      </c>
      <c r="K12" s="105">
        <v>2800</v>
      </c>
      <c r="L12" s="106"/>
      <c r="M12" s="104"/>
      <c r="N12" s="104"/>
      <c r="O12" s="107"/>
      <c r="P12" s="1"/>
      <c r="Q12" s="1"/>
    </row>
    <row r="13" spans="1:17" ht="13.5" customHeight="1">
      <c r="A13" s="41">
        <v>10</v>
      </c>
      <c r="B13" s="182"/>
      <c r="C13" s="158" t="s">
        <v>223</v>
      </c>
      <c r="D13" s="159">
        <v>636</v>
      </c>
      <c r="E13" s="160" t="s">
        <v>129</v>
      </c>
      <c r="F13" s="108">
        <v>25000</v>
      </c>
      <c r="G13" s="108">
        <v>574</v>
      </c>
      <c r="H13" s="108">
        <v>800</v>
      </c>
      <c r="I13" s="108">
        <v>6940</v>
      </c>
      <c r="J13" s="108">
        <v>6940</v>
      </c>
      <c r="K13" s="109">
        <v>6940</v>
      </c>
      <c r="L13" s="110"/>
      <c r="M13" s="108"/>
      <c r="N13" s="108"/>
      <c r="O13" s="111"/>
      <c r="P13" s="1"/>
      <c r="Q13" s="1"/>
    </row>
    <row r="14" spans="1:17" ht="13.5" customHeight="1">
      <c r="A14" s="40">
        <v>11</v>
      </c>
      <c r="B14" s="182"/>
      <c r="C14" s="158" t="s">
        <v>223</v>
      </c>
      <c r="D14" s="159">
        <v>637</v>
      </c>
      <c r="E14" s="160" t="s">
        <v>86</v>
      </c>
      <c r="F14" s="108">
        <v>7000</v>
      </c>
      <c r="G14" s="108">
        <v>280</v>
      </c>
      <c r="H14" s="108">
        <v>100</v>
      </c>
      <c r="I14" s="108">
        <v>75000</v>
      </c>
      <c r="J14" s="108">
        <v>75564</v>
      </c>
      <c r="K14" s="109">
        <v>75564</v>
      </c>
      <c r="L14" s="110"/>
      <c r="M14" s="108"/>
      <c r="N14" s="108"/>
      <c r="O14" s="111"/>
      <c r="P14" s="1"/>
      <c r="Q14" s="1"/>
    </row>
    <row r="15" spans="1:17" ht="13.5" customHeight="1">
      <c r="A15" s="41">
        <v>12</v>
      </c>
      <c r="B15" s="182"/>
      <c r="C15" s="158" t="s">
        <v>223</v>
      </c>
      <c r="D15" s="159">
        <v>642</v>
      </c>
      <c r="E15" s="160" t="s">
        <v>130</v>
      </c>
      <c r="F15" s="108">
        <v>0</v>
      </c>
      <c r="G15" s="108">
        <v>680</v>
      </c>
      <c r="H15" s="108">
        <v>0</v>
      </c>
      <c r="I15" s="108">
        <v>1000</v>
      </c>
      <c r="J15" s="108">
        <v>1000</v>
      </c>
      <c r="K15" s="109">
        <v>1000</v>
      </c>
      <c r="L15" s="110"/>
      <c r="M15" s="108"/>
      <c r="N15" s="108"/>
      <c r="O15" s="111"/>
      <c r="P15" s="1"/>
      <c r="Q15" s="1"/>
    </row>
    <row r="16" spans="1:17" ht="13.5" customHeight="1">
      <c r="A16" s="41">
        <v>13</v>
      </c>
      <c r="B16" s="199"/>
      <c r="C16" s="158" t="s">
        <v>223</v>
      </c>
      <c r="D16" s="162">
        <v>714</v>
      </c>
      <c r="E16" s="160" t="s">
        <v>266</v>
      </c>
      <c r="F16" s="108"/>
      <c r="G16" s="108"/>
      <c r="H16" s="108"/>
      <c r="I16" s="108"/>
      <c r="J16" s="108"/>
      <c r="K16" s="109"/>
      <c r="L16" s="110"/>
      <c r="M16" s="108">
        <v>12000</v>
      </c>
      <c r="N16" s="108">
        <v>0</v>
      </c>
      <c r="O16" s="111">
        <v>0</v>
      </c>
      <c r="P16" s="135"/>
      <c r="Q16" s="1"/>
    </row>
    <row r="17" spans="1:15" ht="13.5">
      <c r="A17" s="40">
        <v>14</v>
      </c>
      <c r="B17" s="283" t="s">
        <v>210</v>
      </c>
      <c r="C17" s="265"/>
      <c r="D17" s="265"/>
      <c r="E17" s="265"/>
      <c r="F17" s="100">
        <f aca="true" t="shared" si="0" ref="F17:L17">SUM(F18:F22)</f>
        <v>54000</v>
      </c>
      <c r="G17" s="100">
        <f t="shared" si="0"/>
        <v>1548</v>
      </c>
      <c r="H17" s="100">
        <f t="shared" si="0"/>
        <v>1717</v>
      </c>
      <c r="I17" s="100">
        <f t="shared" si="0"/>
        <v>24180</v>
      </c>
      <c r="J17" s="100">
        <f t="shared" si="0"/>
        <v>22180</v>
      </c>
      <c r="K17" s="101">
        <f t="shared" si="0"/>
        <v>22180</v>
      </c>
      <c r="L17" s="102">
        <f t="shared" si="0"/>
        <v>0</v>
      </c>
      <c r="M17" s="100">
        <f>SUM(M18:M24)</f>
        <v>45000</v>
      </c>
      <c r="N17" s="100">
        <f>SUM(N18:N24)</f>
        <v>0</v>
      </c>
      <c r="O17" s="103">
        <f>SUM(O18:O24)</f>
        <v>0</v>
      </c>
    </row>
    <row r="18" spans="1:17" ht="13.5" customHeight="1">
      <c r="A18" s="41">
        <v>15</v>
      </c>
      <c r="B18" s="182"/>
      <c r="C18" s="184" t="s">
        <v>131</v>
      </c>
      <c r="D18" s="185">
        <v>632</v>
      </c>
      <c r="E18" s="160" t="s">
        <v>107</v>
      </c>
      <c r="F18" s="108">
        <v>40000</v>
      </c>
      <c r="G18" s="108">
        <v>1235</v>
      </c>
      <c r="H18" s="108">
        <v>1250</v>
      </c>
      <c r="I18" s="108">
        <v>5480</v>
      </c>
      <c r="J18" s="108">
        <v>5480</v>
      </c>
      <c r="K18" s="109">
        <v>5480</v>
      </c>
      <c r="L18" s="110"/>
      <c r="M18" s="108"/>
      <c r="N18" s="108"/>
      <c r="O18" s="111"/>
      <c r="P18" s="1"/>
      <c r="Q18" s="1"/>
    </row>
    <row r="19" spans="1:17" ht="12.75">
      <c r="A19" s="40">
        <v>16</v>
      </c>
      <c r="B19" s="182"/>
      <c r="C19" s="184" t="s">
        <v>131</v>
      </c>
      <c r="D19" s="185">
        <v>633</v>
      </c>
      <c r="E19" s="160" t="s">
        <v>85</v>
      </c>
      <c r="F19" s="108">
        <v>4000</v>
      </c>
      <c r="G19" s="108">
        <v>0</v>
      </c>
      <c r="H19" s="108">
        <v>133</v>
      </c>
      <c r="I19" s="108">
        <v>9050</v>
      </c>
      <c r="J19" s="108">
        <v>9050</v>
      </c>
      <c r="K19" s="109">
        <v>9050</v>
      </c>
      <c r="L19" s="110"/>
      <c r="M19" s="108"/>
      <c r="N19" s="108"/>
      <c r="O19" s="111"/>
      <c r="P19" s="1"/>
      <c r="Q19" s="1"/>
    </row>
    <row r="20" spans="1:17" ht="13.5" customHeight="1">
      <c r="A20" s="41">
        <v>17</v>
      </c>
      <c r="B20" s="182"/>
      <c r="C20" s="184" t="s">
        <v>131</v>
      </c>
      <c r="D20" s="185">
        <v>634</v>
      </c>
      <c r="E20" s="160" t="s">
        <v>128</v>
      </c>
      <c r="F20" s="108">
        <v>3000</v>
      </c>
      <c r="G20" s="108">
        <v>124</v>
      </c>
      <c r="H20" s="108">
        <v>125</v>
      </c>
      <c r="I20" s="108">
        <v>4550</v>
      </c>
      <c r="J20" s="108">
        <v>4550</v>
      </c>
      <c r="K20" s="109">
        <v>4550</v>
      </c>
      <c r="L20" s="110"/>
      <c r="M20" s="108"/>
      <c r="N20" s="108"/>
      <c r="O20" s="111"/>
      <c r="P20" s="1"/>
      <c r="Q20" s="1"/>
    </row>
    <row r="21" spans="1:17" ht="13.5" customHeight="1">
      <c r="A21" s="40">
        <v>18</v>
      </c>
      <c r="B21" s="182"/>
      <c r="C21" s="184" t="s">
        <v>131</v>
      </c>
      <c r="D21" s="185">
        <v>635</v>
      </c>
      <c r="E21" s="160" t="s">
        <v>132</v>
      </c>
      <c r="F21" s="108">
        <v>1000</v>
      </c>
      <c r="G21" s="108">
        <v>17</v>
      </c>
      <c r="H21" s="108">
        <v>19</v>
      </c>
      <c r="I21" s="108">
        <v>1500</v>
      </c>
      <c r="J21" s="108">
        <v>1500</v>
      </c>
      <c r="K21" s="109">
        <v>1500</v>
      </c>
      <c r="L21" s="110"/>
      <c r="M21" s="108"/>
      <c r="N21" s="108"/>
      <c r="O21" s="111"/>
      <c r="P21" s="1"/>
      <c r="Q21" s="1"/>
    </row>
    <row r="22" spans="1:17" ht="13.5" customHeight="1">
      <c r="A22" s="41">
        <v>19</v>
      </c>
      <c r="B22" s="182"/>
      <c r="C22" s="184" t="s">
        <v>131</v>
      </c>
      <c r="D22" s="185">
        <v>637</v>
      </c>
      <c r="E22" s="160" t="s">
        <v>86</v>
      </c>
      <c r="F22" s="108">
        <v>6000</v>
      </c>
      <c r="G22" s="108">
        <v>172</v>
      </c>
      <c r="H22" s="108">
        <v>190</v>
      </c>
      <c r="I22" s="108">
        <v>3600</v>
      </c>
      <c r="J22" s="108">
        <v>1600</v>
      </c>
      <c r="K22" s="109">
        <v>1600</v>
      </c>
      <c r="L22" s="110"/>
      <c r="M22" s="108"/>
      <c r="N22" s="108"/>
      <c r="O22" s="111"/>
      <c r="P22" s="1"/>
      <c r="Q22" s="1"/>
    </row>
    <row r="23" spans="1:17" ht="13.5" customHeight="1">
      <c r="A23" s="41">
        <v>20</v>
      </c>
      <c r="B23" s="199"/>
      <c r="C23" s="184" t="s">
        <v>131</v>
      </c>
      <c r="D23" s="200">
        <v>713</v>
      </c>
      <c r="E23" s="160" t="s">
        <v>240</v>
      </c>
      <c r="F23" s="108"/>
      <c r="G23" s="108"/>
      <c r="H23" s="108"/>
      <c r="I23" s="108"/>
      <c r="J23" s="108"/>
      <c r="K23" s="109"/>
      <c r="L23" s="110"/>
      <c r="M23" s="108">
        <v>15000</v>
      </c>
      <c r="N23" s="108">
        <v>0</v>
      </c>
      <c r="O23" s="111">
        <v>0</v>
      </c>
      <c r="P23" s="1"/>
      <c r="Q23" s="1"/>
    </row>
    <row r="24" spans="1:17" ht="13.5" customHeight="1">
      <c r="A24" s="41">
        <v>21</v>
      </c>
      <c r="B24" s="199"/>
      <c r="C24" s="184" t="s">
        <v>131</v>
      </c>
      <c r="D24" s="200">
        <v>717</v>
      </c>
      <c r="E24" s="160" t="s">
        <v>267</v>
      </c>
      <c r="F24" s="108"/>
      <c r="G24" s="108"/>
      <c r="H24" s="108"/>
      <c r="I24" s="108"/>
      <c r="J24" s="108"/>
      <c r="K24" s="109"/>
      <c r="L24" s="110"/>
      <c r="M24" s="108">
        <v>30000</v>
      </c>
      <c r="N24" s="108">
        <v>0</v>
      </c>
      <c r="O24" s="111">
        <v>0</v>
      </c>
      <c r="P24" s="1"/>
      <c r="Q24" s="1"/>
    </row>
    <row r="25" spans="1:15" ht="13.5">
      <c r="A25" s="41">
        <v>22</v>
      </c>
      <c r="B25" s="283" t="s">
        <v>211</v>
      </c>
      <c r="C25" s="265"/>
      <c r="D25" s="265"/>
      <c r="E25" s="265"/>
      <c r="F25" s="100">
        <f>F27</f>
        <v>17000</v>
      </c>
      <c r="G25" s="100">
        <f>G27</f>
        <v>825</v>
      </c>
      <c r="H25" s="100">
        <f>H27</f>
        <v>950</v>
      </c>
      <c r="I25" s="100">
        <f>SUM(I26:I27)</f>
        <v>255000</v>
      </c>
      <c r="J25" s="100">
        <f>SUM(J26:J27)</f>
        <v>255000</v>
      </c>
      <c r="K25" s="101">
        <f>SUM(K26:K27)</f>
        <v>255000</v>
      </c>
      <c r="L25" s="102">
        <f>L27</f>
        <v>0</v>
      </c>
      <c r="M25" s="100">
        <f>SUM(M28)</f>
        <v>53748</v>
      </c>
      <c r="N25" s="100">
        <f>SUM(N28)</f>
        <v>0</v>
      </c>
      <c r="O25" s="103">
        <f>SUM(O28)</f>
        <v>0</v>
      </c>
    </row>
    <row r="26" spans="1:15" ht="12.75">
      <c r="A26" s="186">
        <v>23</v>
      </c>
      <c r="B26" s="187"/>
      <c r="C26" s="198" t="s">
        <v>133</v>
      </c>
      <c r="D26" s="188">
        <v>632</v>
      </c>
      <c r="E26" s="198" t="s">
        <v>107</v>
      </c>
      <c r="F26" s="119"/>
      <c r="G26" s="119"/>
      <c r="H26" s="119"/>
      <c r="I26" s="119">
        <v>180000</v>
      </c>
      <c r="J26" s="119">
        <v>180000</v>
      </c>
      <c r="K26" s="190">
        <v>180000</v>
      </c>
      <c r="L26" s="120"/>
      <c r="M26" s="119"/>
      <c r="N26" s="119"/>
      <c r="O26" s="121"/>
    </row>
    <row r="27" spans="1:17" ht="13.5" customHeight="1">
      <c r="A27" s="40">
        <v>24</v>
      </c>
      <c r="B27" s="182"/>
      <c r="C27" s="198" t="s">
        <v>133</v>
      </c>
      <c r="D27" s="159">
        <v>635</v>
      </c>
      <c r="E27" s="160" t="s">
        <v>148</v>
      </c>
      <c r="F27" s="108">
        <v>17000</v>
      </c>
      <c r="G27" s="108">
        <v>825</v>
      </c>
      <c r="H27" s="108">
        <v>950</v>
      </c>
      <c r="I27" s="108">
        <v>75000</v>
      </c>
      <c r="J27" s="108">
        <v>75000</v>
      </c>
      <c r="K27" s="109">
        <v>75000</v>
      </c>
      <c r="L27" s="110"/>
      <c r="M27" s="108"/>
      <c r="N27" s="108"/>
      <c r="O27" s="111"/>
      <c r="P27" s="1"/>
      <c r="Q27" s="1"/>
    </row>
    <row r="28" spans="1:17" ht="13.5" customHeight="1">
      <c r="A28" s="40">
        <v>25</v>
      </c>
      <c r="B28" s="201"/>
      <c r="C28" s="198" t="s">
        <v>133</v>
      </c>
      <c r="D28" s="162">
        <v>717</v>
      </c>
      <c r="E28" s="160" t="s">
        <v>162</v>
      </c>
      <c r="F28" s="128"/>
      <c r="G28" s="128"/>
      <c r="H28" s="128"/>
      <c r="I28" s="128"/>
      <c r="J28" s="108"/>
      <c r="K28" s="128"/>
      <c r="L28" s="128"/>
      <c r="M28" s="108">
        <v>53748</v>
      </c>
      <c r="N28" s="128">
        <v>0</v>
      </c>
      <c r="O28" s="111">
        <v>0</v>
      </c>
      <c r="P28" s="1"/>
      <c r="Q28" s="1"/>
    </row>
    <row r="29" spans="1:15" ht="14.25" thickBot="1">
      <c r="A29" s="202"/>
      <c r="B29" s="286" t="s">
        <v>57</v>
      </c>
      <c r="C29" s="286"/>
      <c r="D29" s="286"/>
      <c r="E29" s="203"/>
      <c r="F29" s="204" t="e">
        <f>F4+#REF!+F17+F25+#REF!+#REF!</f>
        <v>#REF!</v>
      </c>
      <c r="G29" s="204" t="e">
        <f>G4+#REF!+G17+G25+#REF!+#REF!</f>
        <v>#REF!</v>
      </c>
      <c r="H29" s="204" t="e">
        <f>H4+#REF!+H17+H25+#REF!+#REF!</f>
        <v>#REF!</v>
      </c>
      <c r="I29" s="204">
        <f>I4+I17+I25</f>
        <v>1070159</v>
      </c>
      <c r="J29" s="204">
        <f>J4+J17+J25</f>
        <v>1107080</v>
      </c>
      <c r="K29" s="204">
        <f>K4+K17+K25</f>
        <v>1107080</v>
      </c>
      <c r="L29" s="204" t="e">
        <f>L4+#REF!+L17+L25+#REF!+#REF!</f>
        <v>#REF!</v>
      </c>
      <c r="M29" s="204">
        <f>M4+M17+M25</f>
        <v>110748</v>
      </c>
      <c r="N29" s="204">
        <f>N4+N17+N25</f>
        <v>0</v>
      </c>
      <c r="O29" s="205">
        <f>O4+O17+O25</f>
        <v>0</v>
      </c>
    </row>
    <row r="31" ht="12.75">
      <c r="C31" s="32"/>
    </row>
    <row r="34" ht="12.75">
      <c r="C34" s="29"/>
    </row>
  </sheetData>
  <sheetProtection/>
  <mergeCells count="11">
    <mergeCell ref="A2:A3"/>
    <mergeCell ref="B2:B3"/>
    <mergeCell ref="C2:C3"/>
    <mergeCell ref="D2:D3"/>
    <mergeCell ref="H2:K2"/>
    <mergeCell ref="B29:D29"/>
    <mergeCell ref="B17:E17"/>
    <mergeCell ref="B25:E25"/>
    <mergeCell ref="E2:E3"/>
    <mergeCell ref="L2:O2"/>
    <mergeCell ref="B4:E4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A1" sqref="A1:M8"/>
    </sheetView>
  </sheetViews>
  <sheetFormatPr defaultColWidth="9.140625" defaultRowHeight="12.75"/>
  <cols>
    <col min="1" max="1" width="2.7109375" style="0" customWidth="1"/>
    <col min="2" max="2" width="5.57421875" style="0" customWidth="1"/>
    <col min="4" max="4" width="10.7109375" style="0" customWidth="1"/>
    <col min="5" max="5" width="25.140625" style="0" customWidth="1"/>
    <col min="6" max="6" width="9.140625" style="0" hidden="1" customWidth="1"/>
    <col min="7" max="9" width="10.8515625" style="0" customWidth="1"/>
    <col min="10" max="10" width="9.140625" style="0" hidden="1" customWidth="1"/>
    <col min="11" max="11" width="10.140625" style="0" customWidth="1"/>
    <col min="12" max="13" width="8.7109375" style="0" customWidth="1"/>
  </cols>
  <sheetData>
    <row r="1" spans="1:13" ht="18" customHeight="1" thickBot="1">
      <c r="A1" s="144"/>
      <c r="B1" s="146"/>
      <c r="C1" s="145" t="s">
        <v>38</v>
      </c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spans="1:13" ht="12.75">
      <c r="A2" s="281"/>
      <c r="B2" s="272" t="s">
        <v>25</v>
      </c>
      <c r="C2" s="270" t="s">
        <v>26</v>
      </c>
      <c r="D2" s="272" t="s">
        <v>27</v>
      </c>
      <c r="E2" s="277" t="s">
        <v>28</v>
      </c>
      <c r="F2" s="274" t="s">
        <v>22</v>
      </c>
      <c r="G2" s="262"/>
      <c r="H2" s="262"/>
      <c r="I2" s="275"/>
      <c r="J2" s="262" t="s">
        <v>23</v>
      </c>
      <c r="K2" s="262"/>
      <c r="L2" s="262"/>
      <c r="M2" s="263"/>
    </row>
    <row r="3" spans="1:13" ht="24.75" customHeight="1">
      <c r="A3" s="282"/>
      <c r="B3" s="273"/>
      <c r="C3" s="271"/>
      <c r="D3" s="273"/>
      <c r="E3" s="278"/>
      <c r="F3" s="150" t="s">
        <v>31</v>
      </c>
      <c r="G3" s="151">
        <v>2019</v>
      </c>
      <c r="H3" s="151">
        <v>2020</v>
      </c>
      <c r="I3" s="152">
        <v>2021</v>
      </c>
      <c r="J3" s="153" t="s">
        <v>31</v>
      </c>
      <c r="K3" s="151">
        <v>2019</v>
      </c>
      <c r="L3" s="151">
        <v>2020</v>
      </c>
      <c r="M3" s="154">
        <v>2021</v>
      </c>
    </row>
    <row r="4" spans="1:13" ht="13.5">
      <c r="A4" s="40">
        <v>1</v>
      </c>
      <c r="B4" s="283" t="s">
        <v>60</v>
      </c>
      <c r="C4" s="265"/>
      <c r="D4" s="265"/>
      <c r="E4" s="265"/>
      <c r="F4" s="100">
        <f>SUM(F5:F5)</f>
        <v>2244</v>
      </c>
      <c r="G4" s="100">
        <f>SUM(G5:G5)</f>
        <v>1240000</v>
      </c>
      <c r="H4" s="100">
        <f>SUM(H5:H5)</f>
        <v>1240000</v>
      </c>
      <c r="I4" s="101">
        <f>SUM(I5:I5)</f>
        <v>1240000</v>
      </c>
      <c r="J4" s="102">
        <f>SUM(J5)</f>
        <v>0</v>
      </c>
      <c r="K4" s="100">
        <f>SUM(K5)</f>
        <v>0</v>
      </c>
      <c r="L4" s="100">
        <f>SUM(L5)</f>
        <v>0</v>
      </c>
      <c r="M4" s="103">
        <f>SUM(M5)</f>
        <v>0</v>
      </c>
    </row>
    <row r="5" spans="1:15" ht="13.5" customHeight="1">
      <c r="A5" s="41">
        <v>2</v>
      </c>
      <c r="B5" s="182"/>
      <c r="C5" s="158" t="s">
        <v>134</v>
      </c>
      <c r="D5" s="159">
        <v>637</v>
      </c>
      <c r="E5" s="160" t="s">
        <v>262</v>
      </c>
      <c r="F5" s="104">
        <v>2244</v>
      </c>
      <c r="G5" s="104">
        <v>1240000</v>
      </c>
      <c r="H5" s="104">
        <v>1240000</v>
      </c>
      <c r="I5" s="105">
        <v>1240000</v>
      </c>
      <c r="J5" s="106"/>
      <c r="K5" s="104"/>
      <c r="L5" s="104"/>
      <c r="M5" s="107"/>
      <c r="N5" s="1"/>
      <c r="O5" s="1"/>
    </row>
    <row r="6" spans="1:15" ht="13.5" customHeight="1">
      <c r="A6" s="40">
        <v>3</v>
      </c>
      <c r="B6" s="283" t="s">
        <v>237</v>
      </c>
      <c r="C6" s="265"/>
      <c r="D6" s="265"/>
      <c r="E6" s="265"/>
      <c r="F6" s="100">
        <f>SUM(F7:F7)</f>
        <v>2244</v>
      </c>
      <c r="G6" s="100">
        <f aca="true" t="shared" si="0" ref="G6:M6">SUM(G7)</f>
        <v>65000</v>
      </c>
      <c r="H6" s="100">
        <f t="shared" si="0"/>
        <v>65000</v>
      </c>
      <c r="I6" s="101">
        <f t="shared" si="0"/>
        <v>65000</v>
      </c>
      <c r="J6" s="102">
        <f t="shared" si="0"/>
        <v>0</v>
      </c>
      <c r="K6" s="100">
        <f t="shared" si="0"/>
        <v>0</v>
      </c>
      <c r="L6" s="100">
        <f t="shared" si="0"/>
        <v>0</v>
      </c>
      <c r="M6" s="103">
        <f t="shared" si="0"/>
        <v>0</v>
      </c>
      <c r="N6" s="1"/>
      <c r="O6" s="1"/>
    </row>
    <row r="7" spans="1:15" ht="13.5" customHeight="1" thickBot="1">
      <c r="A7" s="42">
        <v>4</v>
      </c>
      <c r="B7" s="183"/>
      <c r="C7" s="166" t="s">
        <v>238</v>
      </c>
      <c r="D7" s="167">
        <v>632</v>
      </c>
      <c r="E7" s="168" t="s">
        <v>239</v>
      </c>
      <c r="F7" s="206">
        <v>2244</v>
      </c>
      <c r="G7" s="206">
        <v>65000</v>
      </c>
      <c r="H7" s="206">
        <v>65000</v>
      </c>
      <c r="I7" s="207">
        <v>65000</v>
      </c>
      <c r="J7" s="208"/>
      <c r="K7" s="206"/>
      <c r="L7" s="206"/>
      <c r="M7" s="209"/>
      <c r="N7" s="1"/>
      <c r="O7" s="1"/>
    </row>
    <row r="8" spans="1:13" ht="13.5">
      <c r="A8" s="29"/>
      <c r="B8" s="276" t="s">
        <v>59</v>
      </c>
      <c r="C8" s="276"/>
      <c r="D8" s="276"/>
      <c r="E8" s="29"/>
      <c r="F8" s="115"/>
      <c r="G8" s="115">
        <f>SUM(G4+G6)</f>
        <v>1305000</v>
      </c>
      <c r="H8" s="115">
        <f>H4+H6</f>
        <v>1305000</v>
      </c>
      <c r="I8" s="115">
        <f>I4+I6</f>
        <v>1305000</v>
      </c>
      <c r="J8" s="115">
        <f>J4</f>
        <v>0</v>
      </c>
      <c r="K8" s="115">
        <f>K4</f>
        <v>0</v>
      </c>
      <c r="L8" s="115">
        <f>L4</f>
        <v>0</v>
      </c>
      <c r="M8" s="115">
        <f>M4</f>
        <v>0</v>
      </c>
    </row>
  </sheetData>
  <sheetProtection/>
  <mergeCells count="10">
    <mergeCell ref="A2:A3"/>
    <mergeCell ref="B2:B3"/>
    <mergeCell ref="C2:C3"/>
    <mergeCell ref="D2:D3"/>
    <mergeCell ref="J2:M2"/>
    <mergeCell ref="B4:E4"/>
    <mergeCell ref="B6:E6"/>
    <mergeCell ref="B8:D8"/>
    <mergeCell ref="E2:E3"/>
    <mergeCell ref="F2:I2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S10" sqref="S10"/>
    </sheetView>
  </sheetViews>
  <sheetFormatPr defaultColWidth="9.140625" defaultRowHeight="12.75"/>
  <cols>
    <col min="1" max="1" width="2.7109375" style="0" customWidth="1"/>
    <col min="2" max="2" width="5.57421875" style="0" customWidth="1"/>
    <col min="4" max="4" width="10.7109375" style="0" customWidth="1"/>
    <col min="5" max="5" width="25.140625" style="0" customWidth="1"/>
    <col min="6" max="8" width="0" style="0" hidden="1" customWidth="1"/>
    <col min="9" max="11" width="10.8515625" style="0" customWidth="1"/>
    <col min="12" max="12" width="0" style="0" hidden="1" customWidth="1"/>
    <col min="13" max="15" width="8.7109375" style="0" customWidth="1"/>
  </cols>
  <sheetData>
    <row r="1" spans="1:15" ht="18" customHeight="1" thickBot="1">
      <c r="A1" s="144"/>
      <c r="B1" s="146"/>
      <c r="C1" s="145" t="s">
        <v>39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</row>
    <row r="2" spans="1:15" ht="12.75">
      <c r="A2" s="281"/>
      <c r="B2" s="272" t="s">
        <v>25</v>
      </c>
      <c r="C2" s="270" t="s">
        <v>26</v>
      </c>
      <c r="D2" s="272" t="s">
        <v>27</v>
      </c>
      <c r="E2" s="277" t="s">
        <v>28</v>
      </c>
      <c r="F2" s="148"/>
      <c r="G2" s="149"/>
      <c r="H2" s="274" t="s">
        <v>22</v>
      </c>
      <c r="I2" s="262"/>
      <c r="J2" s="262"/>
      <c r="K2" s="275"/>
      <c r="L2" s="262" t="s">
        <v>23</v>
      </c>
      <c r="M2" s="262"/>
      <c r="N2" s="262"/>
      <c r="O2" s="263"/>
    </row>
    <row r="3" spans="1:15" ht="24.75" customHeight="1">
      <c r="A3" s="282"/>
      <c r="B3" s="273"/>
      <c r="C3" s="271"/>
      <c r="D3" s="273"/>
      <c r="E3" s="278"/>
      <c r="F3" s="151" t="s">
        <v>29</v>
      </c>
      <c r="G3" s="151" t="s">
        <v>30</v>
      </c>
      <c r="H3" s="150" t="s">
        <v>31</v>
      </c>
      <c r="I3" s="151">
        <v>2019</v>
      </c>
      <c r="J3" s="151">
        <v>2020</v>
      </c>
      <c r="K3" s="152">
        <v>2021</v>
      </c>
      <c r="L3" s="153" t="s">
        <v>31</v>
      </c>
      <c r="M3" s="151">
        <v>2019</v>
      </c>
      <c r="N3" s="151">
        <v>2020</v>
      </c>
      <c r="O3" s="154">
        <v>2021</v>
      </c>
    </row>
    <row r="4" spans="1:15" ht="13.5">
      <c r="A4" s="40">
        <v>1</v>
      </c>
      <c r="B4" s="283" t="s">
        <v>62</v>
      </c>
      <c r="C4" s="265"/>
      <c r="D4" s="265"/>
      <c r="E4" s="265"/>
      <c r="F4" s="100" t="e">
        <f>SUM(#REF!)</f>
        <v>#REF!</v>
      </c>
      <c r="G4" s="100" t="e">
        <f>SUM(#REF!)</f>
        <v>#REF!</v>
      </c>
      <c r="H4" s="100" t="e">
        <f>SUM(#REF!)</f>
        <v>#REF!</v>
      </c>
      <c r="I4" s="100">
        <v>0</v>
      </c>
      <c r="J4" s="100">
        <v>0</v>
      </c>
      <c r="K4" s="101">
        <v>0</v>
      </c>
      <c r="L4" s="102" t="e">
        <f>SUM(#REF!)</f>
        <v>#REF!</v>
      </c>
      <c r="M4" s="100">
        <f>SUM(M5:M6)</f>
        <v>324554</v>
      </c>
      <c r="N4" s="100">
        <f>SUM(N5:N6)</f>
        <v>54000</v>
      </c>
      <c r="O4" s="103">
        <f>SUM(O5:O6)</f>
        <v>0</v>
      </c>
    </row>
    <row r="5" spans="1:15" ht="12.75">
      <c r="A5" s="40">
        <v>2</v>
      </c>
      <c r="B5" s="210"/>
      <c r="C5" s="211" t="s">
        <v>135</v>
      </c>
      <c r="D5" s="210">
        <v>716</v>
      </c>
      <c r="E5" s="211" t="s">
        <v>247</v>
      </c>
      <c r="F5" s="126"/>
      <c r="G5" s="126"/>
      <c r="H5" s="126"/>
      <c r="I5" s="126"/>
      <c r="J5" s="126"/>
      <c r="K5" s="127"/>
      <c r="L5" s="129"/>
      <c r="M5" s="126">
        <v>8800</v>
      </c>
      <c r="N5" s="126">
        <v>20000</v>
      </c>
      <c r="O5" s="130">
        <v>0</v>
      </c>
    </row>
    <row r="6" spans="1:15" ht="12.75">
      <c r="A6" s="40">
        <v>3</v>
      </c>
      <c r="B6" s="210"/>
      <c r="C6" s="211" t="s">
        <v>135</v>
      </c>
      <c r="D6" s="210">
        <v>717</v>
      </c>
      <c r="E6" s="211" t="s">
        <v>162</v>
      </c>
      <c r="F6" s="126"/>
      <c r="G6" s="126"/>
      <c r="H6" s="126"/>
      <c r="I6" s="126"/>
      <c r="J6" s="126"/>
      <c r="K6" s="127"/>
      <c r="L6" s="129"/>
      <c r="M6" s="126">
        <v>315754</v>
      </c>
      <c r="N6" s="126">
        <v>34000</v>
      </c>
      <c r="O6" s="130">
        <v>0</v>
      </c>
    </row>
    <row r="7" spans="1:15" ht="13.5">
      <c r="A7" s="40">
        <v>4</v>
      </c>
      <c r="B7" s="283" t="s">
        <v>63</v>
      </c>
      <c r="C7" s="265"/>
      <c r="D7" s="265"/>
      <c r="E7" s="265"/>
      <c r="F7" s="100">
        <f>SUM(F8:F8)</f>
        <v>50000</v>
      </c>
      <c r="G7" s="100">
        <f>SUM(G8:G8)</f>
        <v>1755</v>
      </c>
      <c r="H7" s="100">
        <f>SUM(H8:H8)</f>
        <v>0</v>
      </c>
      <c r="I7" s="100">
        <f>SUM(I8)</f>
        <v>250000</v>
      </c>
      <c r="J7" s="100">
        <f>SUM(J8)</f>
        <v>350000</v>
      </c>
      <c r="K7" s="101">
        <f>SUM(K8)</f>
        <v>350000</v>
      </c>
      <c r="L7" s="102">
        <f>SUM(L8:L8)</f>
        <v>0</v>
      </c>
      <c r="M7" s="100">
        <f>SUM(M8)</f>
        <v>0</v>
      </c>
      <c r="N7" s="100">
        <f>SUM(N8)</f>
        <v>0</v>
      </c>
      <c r="O7" s="103">
        <f>SUM(O8)</f>
        <v>0</v>
      </c>
    </row>
    <row r="8" spans="1:17" ht="13.5" customHeight="1">
      <c r="A8" s="41">
        <v>5</v>
      </c>
      <c r="B8" s="182"/>
      <c r="C8" s="158" t="s">
        <v>135</v>
      </c>
      <c r="D8" s="159">
        <v>635</v>
      </c>
      <c r="E8" s="160" t="s">
        <v>136</v>
      </c>
      <c r="F8" s="108">
        <v>50000</v>
      </c>
      <c r="G8" s="108">
        <v>1755</v>
      </c>
      <c r="H8" s="108">
        <v>0</v>
      </c>
      <c r="I8" s="108">
        <v>250000</v>
      </c>
      <c r="J8" s="108">
        <v>350000</v>
      </c>
      <c r="K8" s="109">
        <v>350000</v>
      </c>
      <c r="L8" s="110"/>
      <c r="M8" s="108"/>
      <c r="N8" s="108"/>
      <c r="O8" s="111"/>
      <c r="P8" s="1"/>
      <c r="Q8" s="1"/>
    </row>
    <row r="9" spans="1:15" ht="13.5">
      <c r="A9" s="40">
        <v>6</v>
      </c>
      <c r="B9" s="283" t="s">
        <v>198</v>
      </c>
      <c r="C9" s="265"/>
      <c r="D9" s="265"/>
      <c r="E9" s="265"/>
      <c r="F9" s="100">
        <f>SUM(F10:F10)</f>
        <v>40000</v>
      </c>
      <c r="G9" s="100">
        <f>SUM(G10:G10)</f>
        <v>1235</v>
      </c>
      <c r="H9" s="100">
        <f>SUM(H10:H10)</f>
        <v>1250</v>
      </c>
      <c r="I9" s="100">
        <f>SUM(I10:I11)</f>
        <v>75000</v>
      </c>
      <c r="J9" s="100">
        <f>SUM(J10:J11)</f>
        <v>82000</v>
      </c>
      <c r="K9" s="101">
        <f>SUM(K10:K11)</f>
        <v>84000</v>
      </c>
      <c r="L9" s="102">
        <f>SUM(L10:L10)</f>
        <v>0</v>
      </c>
      <c r="M9" s="100">
        <v>0</v>
      </c>
      <c r="N9" s="100">
        <v>0</v>
      </c>
      <c r="O9" s="103">
        <v>0</v>
      </c>
    </row>
    <row r="10" spans="1:17" ht="13.5" customHeight="1">
      <c r="A10" s="41">
        <v>7</v>
      </c>
      <c r="B10" s="182"/>
      <c r="C10" s="158" t="s">
        <v>135</v>
      </c>
      <c r="D10" s="185">
        <v>637</v>
      </c>
      <c r="E10" s="160" t="s">
        <v>137</v>
      </c>
      <c r="F10" s="108">
        <v>40000</v>
      </c>
      <c r="G10" s="108">
        <v>1235</v>
      </c>
      <c r="H10" s="108">
        <v>1250</v>
      </c>
      <c r="I10" s="108">
        <v>65000</v>
      </c>
      <c r="J10" s="108">
        <v>70000</v>
      </c>
      <c r="K10" s="109">
        <v>70000</v>
      </c>
      <c r="L10" s="110"/>
      <c r="M10" s="108"/>
      <c r="N10" s="108"/>
      <c r="O10" s="111"/>
      <c r="P10" s="1"/>
      <c r="Q10" s="1"/>
    </row>
    <row r="11" spans="1:17" ht="13.5" customHeight="1">
      <c r="A11" s="41">
        <v>8</v>
      </c>
      <c r="B11" s="199"/>
      <c r="C11" s="158" t="s">
        <v>181</v>
      </c>
      <c r="D11" s="200">
        <v>634</v>
      </c>
      <c r="E11" s="160" t="s">
        <v>263</v>
      </c>
      <c r="F11" s="108"/>
      <c r="G11" s="108"/>
      <c r="H11" s="108"/>
      <c r="I11" s="108">
        <v>10000</v>
      </c>
      <c r="J11" s="108">
        <v>12000</v>
      </c>
      <c r="K11" s="109">
        <v>14000</v>
      </c>
      <c r="L11" s="110"/>
      <c r="M11" s="108"/>
      <c r="N11" s="108"/>
      <c r="O11" s="111"/>
      <c r="P11" s="1"/>
      <c r="Q11" s="1"/>
    </row>
    <row r="12" spans="1:15" ht="13.5">
      <c r="A12" s="41">
        <v>9</v>
      </c>
      <c r="B12" s="283" t="s">
        <v>64</v>
      </c>
      <c r="C12" s="265"/>
      <c r="D12" s="265"/>
      <c r="E12" s="265"/>
      <c r="F12" s="100">
        <f aca="true" t="shared" si="0" ref="F12:L12">F13</f>
        <v>17000</v>
      </c>
      <c r="G12" s="100">
        <f t="shared" si="0"/>
        <v>825</v>
      </c>
      <c r="H12" s="100">
        <f t="shared" si="0"/>
        <v>950</v>
      </c>
      <c r="I12" s="100">
        <f>SUM(I13:I14)</f>
        <v>24500</v>
      </c>
      <c r="J12" s="100">
        <f>SUM(J13:J14)</f>
        <v>24500</v>
      </c>
      <c r="K12" s="101">
        <f>SUM(K13:K14)</f>
        <v>24500</v>
      </c>
      <c r="L12" s="102">
        <f t="shared" si="0"/>
        <v>0</v>
      </c>
      <c r="M12" s="100">
        <v>0</v>
      </c>
      <c r="N12" s="100">
        <v>0</v>
      </c>
      <c r="O12" s="103">
        <v>0</v>
      </c>
    </row>
    <row r="13" spans="1:17" ht="13.5" customHeight="1">
      <c r="A13" s="40">
        <v>10</v>
      </c>
      <c r="B13" s="199"/>
      <c r="C13" s="158" t="s">
        <v>135</v>
      </c>
      <c r="D13" s="162">
        <v>633</v>
      </c>
      <c r="E13" s="160" t="s">
        <v>138</v>
      </c>
      <c r="F13" s="108">
        <v>17000</v>
      </c>
      <c r="G13" s="108">
        <v>825</v>
      </c>
      <c r="H13" s="108">
        <v>950</v>
      </c>
      <c r="I13" s="108">
        <v>15000</v>
      </c>
      <c r="J13" s="108">
        <v>15000</v>
      </c>
      <c r="K13" s="109">
        <v>15000</v>
      </c>
      <c r="L13" s="110"/>
      <c r="M13" s="108"/>
      <c r="N13" s="108"/>
      <c r="O13" s="111"/>
      <c r="P13" s="1"/>
      <c r="Q13" s="1"/>
    </row>
    <row r="14" spans="1:17" ht="13.5" customHeight="1">
      <c r="A14" s="40">
        <v>11</v>
      </c>
      <c r="B14" s="199"/>
      <c r="C14" s="158" t="s">
        <v>135</v>
      </c>
      <c r="D14" s="162">
        <v>637</v>
      </c>
      <c r="E14" s="160" t="s">
        <v>204</v>
      </c>
      <c r="F14" s="108"/>
      <c r="G14" s="108"/>
      <c r="H14" s="108"/>
      <c r="I14" s="108">
        <v>9500</v>
      </c>
      <c r="J14" s="108">
        <v>9500</v>
      </c>
      <c r="K14" s="109">
        <v>9500</v>
      </c>
      <c r="L14" s="110"/>
      <c r="M14" s="108"/>
      <c r="N14" s="108"/>
      <c r="O14" s="111"/>
      <c r="P14" s="1"/>
      <c r="Q14" s="1"/>
    </row>
    <row r="15" spans="1:15" ht="13.5">
      <c r="A15" s="41">
        <v>12</v>
      </c>
      <c r="B15" s="283" t="s">
        <v>65</v>
      </c>
      <c r="C15" s="265"/>
      <c r="D15" s="265"/>
      <c r="E15" s="265"/>
      <c r="F15" s="100">
        <f aca="true" t="shared" si="1" ref="F15:L15">F16</f>
        <v>240000</v>
      </c>
      <c r="G15" s="100">
        <f t="shared" si="1"/>
        <v>7198</v>
      </c>
      <c r="H15" s="100">
        <f t="shared" si="1"/>
        <v>7700</v>
      </c>
      <c r="I15" s="100">
        <f t="shared" si="1"/>
        <v>20000</v>
      </c>
      <c r="J15" s="100">
        <f t="shared" si="1"/>
        <v>20000</v>
      </c>
      <c r="K15" s="101">
        <f t="shared" si="1"/>
        <v>20000</v>
      </c>
      <c r="L15" s="102">
        <f t="shared" si="1"/>
        <v>0</v>
      </c>
      <c r="M15" s="100">
        <v>0</v>
      </c>
      <c r="N15" s="100">
        <v>0</v>
      </c>
      <c r="O15" s="103">
        <v>0</v>
      </c>
    </row>
    <row r="16" spans="1:17" ht="13.5" customHeight="1" thickBot="1">
      <c r="A16" s="212">
        <v>13</v>
      </c>
      <c r="B16" s="183"/>
      <c r="C16" s="166" t="s">
        <v>139</v>
      </c>
      <c r="D16" s="167">
        <v>635</v>
      </c>
      <c r="E16" s="168" t="s">
        <v>140</v>
      </c>
      <c r="F16" s="112">
        <v>240000</v>
      </c>
      <c r="G16" s="112">
        <v>7198</v>
      </c>
      <c r="H16" s="112">
        <v>7700</v>
      </c>
      <c r="I16" s="112">
        <v>20000</v>
      </c>
      <c r="J16" s="112">
        <v>20000</v>
      </c>
      <c r="K16" s="169">
        <v>20000</v>
      </c>
      <c r="L16" s="113"/>
      <c r="M16" s="112"/>
      <c r="N16" s="112"/>
      <c r="O16" s="114"/>
      <c r="P16" s="1"/>
      <c r="Q16" s="1"/>
    </row>
    <row r="17" spans="1:15" ht="13.5">
      <c r="A17" s="29"/>
      <c r="B17" s="276" t="s">
        <v>61</v>
      </c>
      <c r="C17" s="276"/>
      <c r="D17" s="276"/>
      <c r="E17" s="29"/>
      <c r="F17" s="115" t="e">
        <f>F4+F7+F9+F12+F15+#REF!</f>
        <v>#REF!</v>
      </c>
      <c r="G17" s="115" t="e">
        <f>G4+G7+G9+G12+G15+#REF!</f>
        <v>#REF!</v>
      </c>
      <c r="H17" s="115" t="e">
        <f>H4+H7+H9+H12+H15+#REF!</f>
        <v>#REF!</v>
      </c>
      <c r="I17" s="115">
        <f>I4+I7+I9+I12+I15</f>
        <v>369500</v>
      </c>
      <c r="J17" s="115">
        <f>J4+J7+J9+J12+J15</f>
        <v>476500</v>
      </c>
      <c r="K17" s="115">
        <f>K4+K7+K9+K12+K15</f>
        <v>478500</v>
      </c>
      <c r="L17" s="115" t="e">
        <f>L4+L7+L9+L12+L15+#REF!</f>
        <v>#REF!</v>
      </c>
      <c r="M17" s="115">
        <f>M4+M7+M9+M11+M15</f>
        <v>324554</v>
      </c>
      <c r="N17" s="115">
        <f>N4</f>
        <v>54000</v>
      </c>
      <c r="O17" s="115">
        <f>O4</f>
        <v>0</v>
      </c>
    </row>
  </sheetData>
  <sheetProtection/>
  <mergeCells count="13">
    <mergeCell ref="L2:O2"/>
    <mergeCell ref="B4:E4"/>
    <mergeCell ref="A2:A3"/>
    <mergeCell ref="B2:B3"/>
    <mergeCell ref="C2:C3"/>
    <mergeCell ref="D2:D3"/>
    <mergeCell ref="E2:E3"/>
    <mergeCell ref="B17:D17"/>
    <mergeCell ref="B7:E7"/>
    <mergeCell ref="B9:E9"/>
    <mergeCell ref="B12:E12"/>
    <mergeCell ref="B15:E15"/>
    <mergeCell ref="H2:K2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2.7109375" style="0" customWidth="1"/>
    <col min="2" max="2" width="5.57421875" style="0" customWidth="1"/>
    <col min="4" max="4" width="10.7109375" style="0" customWidth="1"/>
    <col min="5" max="5" width="25.140625" style="0" customWidth="1"/>
    <col min="6" max="8" width="0" style="0" hidden="1" customWidth="1"/>
    <col min="9" max="11" width="10.8515625" style="0" customWidth="1"/>
    <col min="12" max="12" width="0" style="0" hidden="1" customWidth="1"/>
    <col min="13" max="15" width="8.7109375" style="0" customWidth="1"/>
  </cols>
  <sheetData>
    <row r="1" spans="1:15" ht="18" customHeight="1" thickBot="1">
      <c r="A1" s="144"/>
      <c r="B1" s="146"/>
      <c r="C1" s="145" t="s">
        <v>40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</row>
    <row r="2" spans="1:15" ht="12.75">
      <c r="A2" s="281"/>
      <c r="B2" s="272" t="s">
        <v>25</v>
      </c>
      <c r="C2" s="270" t="s">
        <v>26</v>
      </c>
      <c r="D2" s="272" t="s">
        <v>27</v>
      </c>
      <c r="E2" s="277" t="s">
        <v>28</v>
      </c>
      <c r="F2" s="148"/>
      <c r="G2" s="149"/>
      <c r="H2" s="274" t="s">
        <v>22</v>
      </c>
      <c r="I2" s="262"/>
      <c r="J2" s="262"/>
      <c r="K2" s="275"/>
      <c r="L2" s="262" t="s">
        <v>23</v>
      </c>
      <c r="M2" s="262"/>
      <c r="N2" s="262"/>
      <c r="O2" s="263"/>
    </row>
    <row r="3" spans="1:15" ht="24.75" customHeight="1">
      <c r="A3" s="282"/>
      <c r="B3" s="273"/>
      <c r="C3" s="271"/>
      <c r="D3" s="273"/>
      <c r="E3" s="278"/>
      <c r="F3" s="151" t="s">
        <v>29</v>
      </c>
      <c r="G3" s="151" t="s">
        <v>30</v>
      </c>
      <c r="H3" s="150" t="s">
        <v>31</v>
      </c>
      <c r="I3" s="151">
        <v>2019</v>
      </c>
      <c r="J3" s="151">
        <v>2020</v>
      </c>
      <c r="K3" s="152">
        <v>2021</v>
      </c>
      <c r="L3" s="153" t="s">
        <v>31</v>
      </c>
      <c r="M3" s="151">
        <v>2019</v>
      </c>
      <c r="N3" s="151">
        <v>2020</v>
      </c>
      <c r="O3" s="154">
        <v>2021</v>
      </c>
    </row>
    <row r="4" spans="1:15" ht="13.5">
      <c r="A4" s="40">
        <v>1</v>
      </c>
      <c r="B4" s="283" t="s">
        <v>141</v>
      </c>
      <c r="C4" s="265"/>
      <c r="D4" s="265"/>
      <c r="E4" s="265"/>
      <c r="F4" s="100">
        <f>SUM(F6:F6)</f>
        <v>780000</v>
      </c>
      <c r="G4" s="100">
        <f>SUM(G6:G6)</f>
        <v>25891</v>
      </c>
      <c r="H4" s="100">
        <f aca="true" t="shared" si="0" ref="H4:O4">SUM(H5:H6)</f>
        <v>26244</v>
      </c>
      <c r="I4" s="100">
        <f t="shared" si="0"/>
        <v>185050</v>
      </c>
      <c r="J4" s="100">
        <f t="shared" si="0"/>
        <v>195050</v>
      </c>
      <c r="K4" s="101">
        <f t="shared" si="0"/>
        <v>195050</v>
      </c>
      <c r="L4" s="102">
        <f t="shared" si="0"/>
        <v>0</v>
      </c>
      <c r="M4" s="100">
        <f t="shared" si="0"/>
        <v>0</v>
      </c>
      <c r="N4" s="100">
        <f t="shared" si="0"/>
        <v>0</v>
      </c>
      <c r="O4" s="103">
        <f t="shared" si="0"/>
        <v>0</v>
      </c>
    </row>
    <row r="5" spans="1:17" ht="13.5" customHeight="1">
      <c r="A5" s="41">
        <v>2</v>
      </c>
      <c r="B5" s="182"/>
      <c r="C5" s="158" t="s">
        <v>135</v>
      </c>
      <c r="D5" s="159">
        <v>634</v>
      </c>
      <c r="E5" s="160" t="s">
        <v>142</v>
      </c>
      <c r="F5" s="108">
        <v>780000</v>
      </c>
      <c r="G5" s="104">
        <v>25891</v>
      </c>
      <c r="H5" s="104">
        <v>2244</v>
      </c>
      <c r="I5" s="104">
        <v>50</v>
      </c>
      <c r="J5" s="104">
        <v>50</v>
      </c>
      <c r="K5" s="105">
        <v>50</v>
      </c>
      <c r="L5" s="106"/>
      <c r="M5" s="104"/>
      <c r="N5" s="104"/>
      <c r="O5" s="107"/>
      <c r="P5" s="1"/>
      <c r="Q5" s="1"/>
    </row>
    <row r="6" spans="1:17" ht="13.5" customHeight="1" thickBot="1">
      <c r="A6" s="212">
        <v>3</v>
      </c>
      <c r="B6" s="183"/>
      <c r="C6" s="166" t="s">
        <v>135</v>
      </c>
      <c r="D6" s="167">
        <v>644</v>
      </c>
      <c r="E6" s="168" t="s">
        <v>143</v>
      </c>
      <c r="F6" s="112">
        <v>780000</v>
      </c>
      <c r="G6" s="206">
        <v>25891</v>
      </c>
      <c r="H6" s="206">
        <v>24000</v>
      </c>
      <c r="I6" s="206">
        <v>185000</v>
      </c>
      <c r="J6" s="206">
        <v>195000</v>
      </c>
      <c r="K6" s="207">
        <v>195000</v>
      </c>
      <c r="L6" s="208"/>
      <c r="M6" s="206"/>
      <c r="N6" s="206"/>
      <c r="O6" s="209"/>
      <c r="P6" s="1"/>
      <c r="Q6" s="1"/>
    </row>
    <row r="7" spans="1:15" ht="13.5">
      <c r="A7" s="29"/>
      <c r="B7" s="276" t="s">
        <v>66</v>
      </c>
      <c r="C7" s="276"/>
      <c r="D7" s="276"/>
      <c r="E7" s="29"/>
      <c r="F7" s="115" t="e">
        <f>F4+#REF!+#REF!+#REF!+#REF!+#REF!</f>
        <v>#REF!</v>
      </c>
      <c r="G7" s="115" t="e">
        <f>G4+#REF!+#REF!+#REF!+#REF!+#REF!</f>
        <v>#REF!</v>
      </c>
      <c r="H7" s="115" t="e">
        <f>H4+#REF!+#REF!+#REF!+#REF!+#REF!</f>
        <v>#REF!</v>
      </c>
      <c r="I7" s="115">
        <f>I4</f>
        <v>185050</v>
      </c>
      <c r="J7" s="115">
        <f>J4</f>
        <v>195050</v>
      </c>
      <c r="K7" s="115">
        <f>K4</f>
        <v>195050</v>
      </c>
      <c r="L7" s="115" t="e">
        <f>L4+#REF!+#REF!+#REF!+#REF!+#REF!</f>
        <v>#REF!</v>
      </c>
      <c r="M7" s="115">
        <f>M4</f>
        <v>0</v>
      </c>
      <c r="N7" s="115">
        <f>N4</f>
        <v>0</v>
      </c>
      <c r="O7" s="115">
        <f>O4</f>
        <v>0</v>
      </c>
    </row>
  </sheetData>
  <sheetProtection/>
  <mergeCells count="9">
    <mergeCell ref="B7:D7"/>
    <mergeCell ref="E2:E3"/>
    <mergeCell ref="H2:K2"/>
    <mergeCell ref="L2:O2"/>
    <mergeCell ref="B4:E4"/>
    <mergeCell ref="A2:A3"/>
    <mergeCell ref="B2:B3"/>
    <mergeCell ref="C2:C3"/>
    <mergeCell ref="D2:D3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6"/>
  <sheetViews>
    <sheetView workbookViewId="0" topLeftCell="A1">
      <selection activeCell="S12" sqref="S12"/>
    </sheetView>
  </sheetViews>
  <sheetFormatPr defaultColWidth="9.140625" defaultRowHeight="12.75"/>
  <cols>
    <col min="1" max="1" width="2.7109375" style="0" customWidth="1"/>
    <col min="2" max="2" width="5.57421875" style="0" customWidth="1"/>
    <col min="4" max="4" width="10.7109375" style="0" customWidth="1"/>
    <col min="5" max="5" width="25.140625" style="0" customWidth="1"/>
    <col min="6" max="8" width="0" style="0" hidden="1" customWidth="1"/>
    <col min="9" max="11" width="10.8515625" style="0" customWidth="1"/>
    <col min="12" max="12" width="0" style="0" hidden="1" customWidth="1"/>
    <col min="13" max="15" width="8.7109375" style="0" customWidth="1"/>
  </cols>
  <sheetData>
    <row r="1" spans="1:16" ht="18" customHeight="1" thickBot="1">
      <c r="A1" s="144"/>
      <c r="B1" s="146"/>
      <c r="C1" s="145" t="s">
        <v>41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  <c r="P1" s="33"/>
    </row>
    <row r="2" spans="1:16" ht="12.75">
      <c r="A2" s="281"/>
      <c r="B2" s="272" t="s">
        <v>25</v>
      </c>
      <c r="C2" s="270" t="s">
        <v>26</v>
      </c>
      <c r="D2" s="272" t="s">
        <v>27</v>
      </c>
      <c r="E2" s="277" t="s">
        <v>28</v>
      </c>
      <c r="F2" s="148"/>
      <c r="G2" s="149"/>
      <c r="H2" s="274" t="s">
        <v>22</v>
      </c>
      <c r="I2" s="262"/>
      <c r="J2" s="262"/>
      <c r="K2" s="275"/>
      <c r="L2" s="262" t="s">
        <v>23</v>
      </c>
      <c r="M2" s="262"/>
      <c r="N2" s="262"/>
      <c r="O2" s="263"/>
      <c r="P2" s="33"/>
    </row>
    <row r="3" spans="1:16" ht="24.75" customHeight="1">
      <c r="A3" s="282"/>
      <c r="B3" s="273"/>
      <c r="C3" s="271"/>
      <c r="D3" s="273"/>
      <c r="E3" s="278"/>
      <c r="F3" s="151" t="s">
        <v>29</v>
      </c>
      <c r="G3" s="151" t="s">
        <v>30</v>
      </c>
      <c r="H3" s="150" t="s">
        <v>31</v>
      </c>
      <c r="I3" s="151">
        <v>2019</v>
      </c>
      <c r="J3" s="151">
        <v>2020</v>
      </c>
      <c r="K3" s="152">
        <v>2021</v>
      </c>
      <c r="L3" s="153" t="s">
        <v>31</v>
      </c>
      <c r="M3" s="151">
        <v>2019</v>
      </c>
      <c r="N3" s="151">
        <v>2020</v>
      </c>
      <c r="O3" s="154">
        <v>2021</v>
      </c>
      <c r="P3" s="33"/>
    </row>
    <row r="4" spans="1:16" ht="13.5">
      <c r="A4" s="40">
        <v>1</v>
      </c>
      <c r="B4" s="283" t="s">
        <v>212</v>
      </c>
      <c r="C4" s="265"/>
      <c r="D4" s="265"/>
      <c r="E4" s="265"/>
      <c r="F4" s="100">
        <f>SUM(F6:F6)</f>
        <v>780000</v>
      </c>
      <c r="G4" s="100">
        <f>SUM(G6:G6)</f>
        <v>25891</v>
      </c>
      <c r="H4" s="100">
        <f>SUM(H5:H6)</f>
        <v>26244</v>
      </c>
      <c r="I4" s="100">
        <f>SUM(I5:I6)</f>
        <v>1549360</v>
      </c>
      <c r="J4" s="100">
        <f>SUM(J5:J6)</f>
        <v>1626828</v>
      </c>
      <c r="K4" s="101">
        <f>SUM(K5:K6)</f>
        <v>1708169</v>
      </c>
      <c r="L4" s="102">
        <f>SUM(L5:L6)</f>
        <v>0</v>
      </c>
      <c r="M4" s="100">
        <f>SUM(M5:M7)</f>
        <v>112440</v>
      </c>
      <c r="N4" s="100">
        <f>SUM(N5:N7)</f>
        <v>100000</v>
      </c>
      <c r="O4" s="103">
        <f>SUM(O5:O7)</f>
        <v>0</v>
      </c>
      <c r="P4" s="33"/>
    </row>
    <row r="5" spans="1:16" ht="13.5" customHeight="1">
      <c r="A5" s="41">
        <v>2</v>
      </c>
      <c r="B5" s="182"/>
      <c r="C5" s="194" t="s">
        <v>81</v>
      </c>
      <c r="D5" s="159">
        <v>641</v>
      </c>
      <c r="E5" s="213" t="s">
        <v>82</v>
      </c>
      <c r="F5" s="108">
        <v>780000</v>
      </c>
      <c r="G5" s="104">
        <v>25891</v>
      </c>
      <c r="H5" s="104">
        <v>2244</v>
      </c>
      <c r="I5" s="104">
        <v>1549360</v>
      </c>
      <c r="J5" s="104">
        <v>1626828</v>
      </c>
      <c r="K5" s="105">
        <v>1708169</v>
      </c>
      <c r="L5" s="106"/>
      <c r="M5" s="104"/>
      <c r="N5" s="104"/>
      <c r="O5" s="107"/>
      <c r="P5" s="39"/>
    </row>
    <row r="6" spans="1:16" ht="13.5" customHeight="1">
      <c r="A6" s="40">
        <v>3</v>
      </c>
      <c r="B6" s="182"/>
      <c r="C6" s="194" t="s">
        <v>81</v>
      </c>
      <c r="D6" s="159"/>
      <c r="E6" s="213" t="s">
        <v>83</v>
      </c>
      <c r="F6" s="108">
        <v>780000</v>
      </c>
      <c r="G6" s="104">
        <v>25891</v>
      </c>
      <c r="H6" s="104">
        <v>24000</v>
      </c>
      <c r="I6" s="104">
        <v>0</v>
      </c>
      <c r="J6" s="104">
        <v>0</v>
      </c>
      <c r="K6" s="105">
        <v>0</v>
      </c>
      <c r="L6" s="106"/>
      <c r="M6" s="104"/>
      <c r="N6" s="104"/>
      <c r="O6" s="107"/>
      <c r="P6" s="39"/>
    </row>
    <row r="7" spans="1:16" ht="13.5" customHeight="1">
      <c r="A7" s="40">
        <v>4</v>
      </c>
      <c r="B7" s="199"/>
      <c r="C7" s="158" t="s">
        <v>81</v>
      </c>
      <c r="D7" s="162">
        <v>717</v>
      </c>
      <c r="E7" s="160" t="s">
        <v>229</v>
      </c>
      <c r="F7" s="108"/>
      <c r="G7" s="104"/>
      <c r="H7" s="104"/>
      <c r="I7" s="104"/>
      <c r="J7" s="104"/>
      <c r="K7" s="105"/>
      <c r="L7" s="106"/>
      <c r="M7" s="104">
        <v>112440</v>
      </c>
      <c r="N7" s="104">
        <v>100000</v>
      </c>
      <c r="O7" s="107">
        <v>0</v>
      </c>
      <c r="P7" s="39"/>
    </row>
    <row r="8" spans="1:16" ht="13.5" customHeight="1">
      <c r="A8" s="40">
        <v>5</v>
      </c>
      <c r="B8" s="283" t="s">
        <v>213</v>
      </c>
      <c r="C8" s="265"/>
      <c r="D8" s="265"/>
      <c r="E8" s="265"/>
      <c r="F8" s="100">
        <f>F15</f>
        <v>17000</v>
      </c>
      <c r="G8" s="100">
        <f>G15</f>
        <v>825</v>
      </c>
      <c r="H8" s="100">
        <f>H15</f>
        <v>950</v>
      </c>
      <c r="I8" s="100">
        <f>SUM(I9:I16)</f>
        <v>169125</v>
      </c>
      <c r="J8" s="100">
        <f>SUM(J9:J16)</f>
        <v>183229</v>
      </c>
      <c r="K8" s="101">
        <f>SUM(K9:K16)</f>
        <v>183229</v>
      </c>
      <c r="L8" s="102">
        <f>L15</f>
        <v>0</v>
      </c>
      <c r="M8" s="100">
        <f>SUM(M9:M18)</f>
        <v>19940</v>
      </c>
      <c r="N8" s="100">
        <f>SUM(N9:N18)</f>
        <v>0</v>
      </c>
      <c r="O8" s="103">
        <f>SUM(O9:O18)</f>
        <v>0</v>
      </c>
      <c r="P8" s="39"/>
    </row>
    <row r="9" spans="1:16" ht="13.5" customHeight="1">
      <c r="A9" s="40">
        <v>6</v>
      </c>
      <c r="B9" s="214"/>
      <c r="C9" s="158" t="s">
        <v>81</v>
      </c>
      <c r="D9" s="197">
        <v>610</v>
      </c>
      <c r="E9" s="198" t="s">
        <v>90</v>
      </c>
      <c r="F9" s="132"/>
      <c r="G9" s="132"/>
      <c r="H9" s="132"/>
      <c r="I9" s="126">
        <v>87705</v>
      </c>
      <c r="J9" s="126">
        <v>95110</v>
      </c>
      <c r="K9" s="127">
        <v>95110</v>
      </c>
      <c r="L9" s="215"/>
      <c r="M9" s="132"/>
      <c r="N9" s="132"/>
      <c r="O9" s="133"/>
      <c r="P9" s="39"/>
    </row>
    <row r="10" spans="1:16" ht="13.5" customHeight="1">
      <c r="A10" s="40">
        <v>7</v>
      </c>
      <c r="B10" s="214"/>
      <c r="C10" s="158" t="s">
        <v>81</v>
      </c>
      <c r="D10" s="197">
        <v>620</v>
      </c>
      <c r="E10" s="198" t="s">
        <v>91</v>
      </c>
      <c r="F10" s="132"/>
      <c r="G10" s="132"/>
      <c r="H10" s="132"/>
      <c r="I10" s="126">
        <v>32270</v>
      </c>
      <c r="J10" s="126">
        <v>34858</v>
      </c>
      <c r="K10" s="127">
        <v>34858</v>
      </c>
      <c r="L10" s="215"/>
      <c r="M10" s="132"/>
      <c r="N10" s="132"/>
      <c r="O10" s="133"/>
      <c r="P10" s="39"/>
    </row>
    <row r="11" spans="1:16" ht="13.5" customHeight="1">
      <c r="A11" s="40">
        <v>8</v>
      </c>
      <c r="B11" s="214"/>
      <c r="C11" s="158" t="s">
        <v>81</v>
      </c>
      <c r="D11" s="197">
        <v>627</v>
      </c>
      <c r="E11" s="198" t="s">
        <v>201</v>
      </c>
      <c r="F11" s="132"/>
      <c r="G11" s="132"/>
      <c r="H11" s="132"/>
      <c r="I11" s="126">
        <v>1462</v>
      </c>
      <c r="J11" s="126">
        <v>1462</v>
      </c>
      <c r="K11" s="127">
        <v>1462</v>
      </c>
      <c r="L11" s="215"/>
      <c r="M11" s="132"/>
      <c r="N11" s="132"/>
      <c r="O11" s="133"/>
      <c r="P11" s="39"/>
    </row>
    <row r="12" spans="1:16" ht="13.5" customHeight="1">
      <c r="A12" s="40">
        <v>9</v>
      </c>
      <c r="B12" s="214"/>
      <c r="C12" s="158" t="s">
        <v>81</v>
      </c>
      <c r="D12" s="197">
        <v>632</v>
      </c>
      <c r="E12" s="198" t="s">
        <v>95</v>
      </c>
      <c r="F12" s="132"/>
      <c r="G12" s="132"/>
      <c r="H12" s="132"/>
      <c r="I12" s="126">
        <v>16000</v>
      </c>
      <c r="J12" s="126">
        <v>16000</v>
      </c>
      <c r="K12" s="127">
        <v>16000</v>
      </c>
      <c r="L12" s="215"/>
      <c r="M12" s="132"/>
      <c r="N12" s="132"/>
      <c r="O12" s="133"/>
      <c r="P12" s="39"/>
    </row>
    <row r="13" spans="1:16" ht="13.5" customHeight="1">
      <c r="A13" s="40">
        <v>10</v>
      </c>
      <c r="B13" s="214"/>
      <c r="C13" s="158" t="s">
        <v>81</v>
      </c>
      <c r="D13" s="197">
        <v>633</v>
      </c>
      <c r="E13" s="198" t="s">
        <v>85</v>
      </c>
      <c r="F13" s="132"/>
      <c r="G13" s="132"/>
      <c r="H13" s="132"/>
      <c r="I13" s="126">
        <v>13430</v>
      </c>
      <c r="J13" s="126">
        <v>13430</v>
      </c>
      <c r="K13" s="127">
        <v>13430</v>
      </c>
      <c r="L13" s="215"/>
      <c r="M13" s="132"/>
      <c r="N13" s="132"/>
      <c r="O13" s="133"/>
      <c r="P13" s="39"/>
    </row>
    <row r="14" spans="1:16" ht="13.5" customHeight="1">
      <c r="A14" s="40">
        <v>11</v>
      </c>
      <c r="B14" s="214"/>
      <c r="C14" s="158" t="s">
        <v>241</v>
      </c>
      <c r="D14" s="197">
        <v>635</v>
      </c>
      <c r="E14" s="198" t="s">
        <v>242</v>
      </c>
      <c r="F14" s="132"/>
      <c r="G14" s="132"/>
      <c r="H14" s="132"/>
      <c r="I14" s="126">
        <v>6000</v>
      </c>
      <c r="J14" s="126">
        <v>10000</v>
      </c>
      <c r="K14" s="127">
        <v>10000</v>
      </c>
      <c r="L14" s="215"/>
      <c r="M14" s="132"/>
      <c r="N14" s="132"/>
      <c r="O14" s="133"/>
      <c r="P14" s="39"/>
    </row>
    <row r="15" spans="1:16" ht="13.5" customHeight="1">
      <c r="A15" s="40">
        <v>12</v>
      </c>
      <c r="B15" s="199"/>
      <c r="C15" s="158" t="s">
        <v>81</v>
      </c>
      <c r="D15" s="162">
        <v>637</v>
      </c>
      <c r="E15" s="160" t="s">
        <v>86</v>
      </c>
      <c r="F15" s="108">
        <v>17000</v>
      </c>
      <c r="G15" s="108">
        <v>825</v>
      </c>
      <c r="H15" s="108">
        <v>950</v>
      </c>
      <c r="I15" s="108">
        <v>11958</v>
      </c>
      <c r="J15" s="108">
        <v>12069</v>
      </c>
      <c r="K15" s="109">
        <v>12069</v>
      </c>
      <c r="L15" s="110"/>
      <c r="M15" s="108"/>
      <c r="N15" s="108"/>
      <c r="O15" s="111"/>
      <c r="P15" s="39"/>
    </row>
    <row r="16" spans="1:16" ht="13.5" customHeight="1">
      <c r="A16" s="40">
        <v>13</v>
      </c>
      <c r="B16" s="199"/>
      <c r="C16" s="158" t="s">
        <v>81</v>
      </c>
      <c r="D16" s="162">
        <v>642</v>
      </c>
      <c r="E16" s="160" t="s">
        <v>92</v>
      </c>
      <c r="F16" s="108"/>
      <c r="G16" s="108"/>
      <c r="H16" s="108"/>
      <c r="I16" s="108">
        <v>300</v>
      </c>
      <c r="J16" s="108">
        <v>300</v>
      </c>
      <c r="K16" s="109">
        <v>300</v>
      </c>
      <c r="L16" s="110"/>
      <c r="M16" s="108"/>
      <c r="N16" s="108"/>
      <c r="O16" s="111"/>
      <c r="P16" s="39"/>
    </row>
    <row r="17" spans="1:16" ht="13.5" customHeight="1">
      <c r="A17" s="40">
        <v>14</v>
      </c>
      <c r="B17" s="199"/>
      <c r="C17" s="158" t="s">
        <v>81</v>
      </c>
      <c r="D17" s="159">
        <v>716</v>
      </c>
      <c r="E17" s="195" t="s">
        <v>268</v>
      </c>
      <c r="F17" s="108"/>
      <c r="G17" s="108"/>
      <c r="H17" s="108"/>
      <c r="I17" s="108"/>
      <c r="J17" s="108"/>
      <c r="K17" s="109"/>
      <c r="L17" s="110"/>
      <c r="M17" s="108">
        <v>11940</v>
      </c>
      <c r="N17" s="108">
        <v>0</v>
      </c>
      <c r="O17" s="111">
        <v>0</v>
      </c>
      <c r="P17" s="39"/>
    </row>
    <row r="18" spans="1:16" ht="13.5" customHeight="1">
      <c r="A18" s="40">
        <v>15</v>
      </c>
      <c r="B18" s="199"/>
      <c r="C18" s="158" t="s">
        <v>81</v>
      </c>
      <c r="D18" s="159">
        <v>717</v>
      </c>
      <c r="E18" s="195" t="s">
        <v>229</v>
      </c>
      <c r="F18" s="108"/>
      <c r="G18" s="108"/>
      <c r="H18" s="108"/>
      <c r="I18" s="108"/>
      <c r="J18" s="108"/>
      <c r="K18" s="109"/>
      <c r="L18" s="110"/>
      <c r="M18" s="108">
        <v>8000</v>
      </c>
      <c r="N18" s="108">
        <v>0</v>
      </c>
      <c r="O18" s="111">
        <v>0</v>
      </c>
      <c r="P18" s="39"/>
    </row>
    <row r="19" spans="1:16" ht="13.5">
      <c r="A19" s="40">
        <v>16</v>
      </c>
      <c r="B19" s="283" t="s">
        <v>214</v>
      </c>
      <c r="C19" s="265"/>
      <c r="D19" s="265"/>
      <c r="E19" s="265"/>
      <c r="F19" s="100">
        <f aca="true" t="shared" si="0" ref="F19:L19">SUM(F21:F22)</f>
        <v>0</v>
      </c>
      <c r="G19" s="100">
        <f t="shared" si="0"/>
        <v>588</v>
      </c>
      <c r="H19" s="100">
        <f t="shared" si="0"/>
        <v>420</v>
      </c>
      <c r="I19" s="100">
        <f>SUM(I20:I22)</f>
        <v>2174039</v>
      </c>
      <c r="J19" s="100">
        <f>SUM(J20:J22)</f>
        <v>2058484</v>
      </c>
      <c r="K19" s="101">
        <f>SUM(K20:K22)</f>
        <v>2161407</v>
      </c>
      <c r="L19" s="102">
        <f t="shared" si="0"/>
        <v>0</v>
      </c>
      <c r="M19" s="100">
        <f>SUM(M22)</f>
        <v>0</v>
      </c>
      <c r="N19" s="100">
        <f>SUM(N22)</f>
        <v>0</v>
      </c>
      <c r="O19" s="103">
        <f>SUM(O22)</f>
        <v>0</v>
      </c>
      <c r="P19" s="33"/>
    </row>
    <row r="20" spans="1:16" ht="12.75">
      <c r="A20" s="216">
        <v>17</v>
      </c>
      <c r="B20" s="210"/>
      <c r="C20" s="211" t="s">
        <v>84</v>
      </c>
      <c r="D20" s="210">
        <v>600</v>
      </c>
      <c r="E20" s="211" t="s">
        <v>258</v>
      </c>
      <c r="F20" s="126"/>
      <c r="G20" s="126"/>
      <c r="H20" s="126"/>
      <c r="I20" s="126">
        <v>213578</v>
      </c>
      <c r="J20" s="126">
        <v>0</v>
      </c>
      <c r="K20" s="127">
        <v>0</v>
      </c>
      <c r="L20" s="129"/>
      <c r="M20" s="126"/>
      <c r="N20" s="126"/>
      <c r="O20" s="130"/>
      <c r="P20" s="33"/>
    </row>
    <row r="21" spans="1:16" ht="13.5" customHeight="1">
      <c r="A21" s="40">
        <v>18</v>
      </c>
      <c r="B21" s="182"/>
      <c r="C21" s="158" t="s">
        <v>84</v>
      </c>
      <c r="D21" s="159">
        <v>641</v>
      </c>
      <c r="E21" s="160" t="s">
        <v>82</v>
      </c>
      <c r="F21" s="108"/>
      <c r="G21" s="108"/>
      <c r="H21" s="108"/>
      <c r="I21" s="108">
        <v>1875882</v>
      </c>
      <c r="J21" s="108">
        <v>1969676</v>
      </c>
      <c r="K21" s="109">
        <v>2068159</v>
      </c>
      <c r="L21" s="110"/>
      <c r="M21" s="108"/>
      <c r="N21" s="108"/>
      <c r="O21" s="111"/>
      <c r="P21" s="39"/>
    </row>
    <row r="22" spans="1:16" ht="13.5" customHeight="1">
      <c r="A22" s="41">
        <v>19</v>
      </c>
      <c r="B22" s="182"/>
      <c r="C22" s="158" t="s">
        <v>84</v>
      </c>
      <c r="D22" s="217"/>
      <c r="E22" s="160" t="s">
        <v>87</v>
      </c>
      <c r="F22" s="108">
        <v>0</v>
      </c>
      <c r="G22" s="108">
        <v>588</v>
      </c>
      <c r="H22" s="108">
        <v>420</v>
      </c>
      <c r="I22" s="108">
        <v>84579</v>
      </c>
      <c r="J22" s="108">
        <v>88808</v>
      </c>
      <c r="K22" s="109">
        <v>93248</v>
      </c>
      <c r="L22" s="110"/>
      <c r="M22" s="108"/>
      <c r="N22" s="108"/>
      <c r="O22" s="111"/>
      <c r="P22" s="39"/>
    </row>
    <row r="23" spans="1:16" ht="13.5" customHeight="1">
      <c r="A23" s="41">
        <v>20</v>
      </c>
      <c r="B23" s="283" t="s">
        <v>215</v>
      </c>
      <c r="C23" s="265"/>
      <c r="D23" s="265"/>
      <c r="E23" s="265"/>
      <c r="F23" s="100">
        <f aca="true" t="shared" si="1" ref="F23:L23">SUM(F25:F26)</f>
        <v>0</v>
      </c>
      <c r="G23" s="100">
        <f t="shared" si="1"/>
        <v>588</v>
      </c>
      <c r="H23" s="100">
        <f t="shared" si="1"/>
        <v>420</v>
      </c>
      <c r="I23" s="100">
        <f>SUM(I24:I26)</f>
        <v>2176761</v>
      </c>
      <c r="J23" s="100">
        <f>SUM(J24:J26)</f>
        <v>2275033</v>
      </c>
      <c r="K23" s="101">
        <f>SUM(K24:K26)</f>
        <v>2388785</v>
      </c>
      <c r="L23" s="102">
        <f t="shared" si="1"/>
        <v>0</v>
      </c>
      <c r="M23" s="100">
        <v>496380</v>
      </c>
      <c r="N23" s="100">
        <v>350000</v>
      </c>
      <c r="O23" s="103">
        <f>SUM(O25:O30)</f>
        <v>0</v>
      </c>
      <c r="P23" s="39"/>
    </row>
    <row r="24" spans="1:16" ht="13.5" customHeight="1">
      <c r="A24" s="157">
        <v>21</v>
      </c>
      <c r="B24" s="210"/>
      <c r="C24" s="211" t="s">
        <v>217</v>
      </c>
      <c r="D24" s="210">
        <v>637</v>
      </c>
      <c r="E24" s="211" t="s">
        <v>259</v>
      </c>
      <c r="F24" s="126"/>
      <c r="G24" s="126"/>
      <c r="H24" s="126"/>
      <c r="I24" s="126">
        <v>10062</v>
      </c>
      <c r="J24" s="126">
        <v>0</v>
      </c>
      <c r="K24" s="127">
        <v>0</v>
      </c>
      <c r="L24" s="129"/>
      <c r="M24" s="126"/>
      <c r="N24" s="126"/>
      <c r="O24" s="130"/>
      <c r="P24" s="39"/>
    </row>
    <row r="25" spans="1:16" ht="13.5" customHeight="1">
      <c r="A25" s="41">
        <v>22</v>
      </c>
      <c r="B25" s="182"/>
      <c r="C25" s="158" t="s">
        <v>217</v>
      </c>
      <c r="D25" s="159">
        <v>641</v>
      </c>
      <c r="E25" s="160" t="s">
        <v>82</v>
      </c>
      <c r="F25" s="108"/>
      <c r="G25" s="108"/>
      <c r="H25" s="108"/>
      <c r="I25" s="108">
        <v>2061849</v>
      </c>
      <c r="J25" s="108">
        <v>2164941</v>
      </c>
      <c r="K25" s="109">
        <v>2273188</v>
      </c>
      <c r="L25" s="110"/>
      <c r="M25" s="108"/>
      <c r="N25" s="108"/>
      <c r="O25" s="111"/>
      <c r="P25" s="39"/>
    </row>
    <row r="26" spans="1:16" ht="13.5" customHeight="1">
      <c r="A26" s="41">
        <v>23</v>
      </c>
      <c r="B26" s="182"/>
      <c r="C26" s="158" t="s">
        <v>217</v>
      </c>
      <c r="D26" s="217"/>
      <c r="E26" s="160" t="s">
        <v>87</v>
      </c>
      <c r="F26" s="108">
        <v>0</v>
      </c>
      <c r="G26" s="108">
        <v>588</v>
      </c>
      <c r="H26" s="108">
        <v>420</v>
      </c>
      <c r="I26" s="108">
        <v>104850</v>
      </c>
      <c r="J26" s="108">
        <v>110092</v>
      </c>
      <c r="K26" s="109">
        <v>115597</v>
      </c>
      <c r="L26" s="110"/>
      <c r="M26" s="108"/>
      <c r="N26" s="108"/>
      <c r="O26" s="111"/>
      <c r="P26" s="39"/>
    </row>
    <row r="27" spans="1:16" ht="13.5" customHeight="1">
      <c r="A27" s="41">
        <v>24</v>
      </c>
      <c r="B27" s="199"/>
      <c r="C27" s="158" t="s">
        <v>217</v>
      </c>
      <c r="D27" s="159">
        <v>711</v>
      </c>
      <c r="E27" s="195" t="s">
        <v>269</v>
      </c>
      <c r="F27" s="108"/>
      <c r="G27" s="108"/>
      <c r="H27" s="108"/>
      <c r="I27" s="108"/>
      <c r="J27" s="108"/>
      <c r="K27" s="109"/>
      <c r="L27" s="110"/>
      <c r="M27" s="108">
        <v>13186</v>
      </c>
      <c r="N27" s="108">
        <v>0</v>
      </c>
      <c r="O27" s="111">
        <v>0</v>
      </c>
      <c r="P27" s="39"/>
    </row>
    <row r="28" spans="1:16" ht="13.5" customHeight="1">
      <c r="A28" s="41">
        <v>25</v>
      </c>
      <c r="B28" s="199"/>
      <c r="C28" s="158" t="s">
        <v>217</v>
      </c>
      <c r="D28" s="159">
        <v>713</v>
      </c>
      <c r="E28" s="195" t="s">
        <v>96</v>
      </c>
      <c r="F28" s="108"/>
      <c r="G28" s="108"/>
      <c r="H28" s="108"/>
      <c r="I28" s="108"/>
      <c r="J28" s="108"/>
      <c r="K28" s="109"/>
      <c r="L28" s="110"/>
      <c r="M28" s="108">
        <v>269203</v>
      </c>
      <c r="N28" s="108">
        <v>0</v>
      </c>
      <c r="O28" s="111">
        <v>0</v>
      </c>
      <c r="P28" s="39"/>
    </row>
    <row r="29" spans="1:16" ht="13.5" customHeight="1">
      <c r="A29" s="41">
        <v>26</v>
      </c>
      <c r="B29" s="199"/>
      <c r="C29" s="158" t="s">
        <v>217</v>
      </c>
      <c r="D29" s="159">
        <v>716</v>
      </c>
      <c r="E29" s="195" t="s">
        <v>268</v>
      </c>
      <c r="F29" s="108"/>
      <c r="G29" s="108"/>
      <c r="H29" s="108"/>
      <c r="I29" s="108"/>
      <c r="J29" s="108"/>
      <c r="K29" s="109"/>
      <c r="L29" s="110"/>
      <c r="M29" s="108">
        <v>18000</v>
      </c>
      <c r="N29" s="108">
        <v>0</v>
      </c>
      <c r="O29" s="111">
        <v>0</v>
      </c>
      <c r="P29" s="39"/>
    </row>
    <row r="30" spans="1:16" ht="13.5" customHeight="1">
      <c r="A30" s="41">
        <v>27</v>
      </c>
      <c r="B30" s="199"/>
      <c r="C30" s="158" t="s">
        <v>217</v>
      </c>
      <c r="D30" s="159">
        <v>717</v>
      </c>
      <c r="E30" s="195" t="s">
        <v>229</v>
      </c>
      <c r="F30" s="108"/>
      <c r="G30" s="108"/>
      <c r="H30" s="108"/>
      <c r="I30" s="108"/>
      <c r="J30" s="108"/>
      <c r="K30" s="109"/>
      <c r="L30" s="110"/>
      <c r="M30" s="108">
        <v>245991</v>
      </c>
      <c r="N30" s="108">
        <v>300000</v>
      </c>
      <c r="O30" s="111">
        <v>0</v>
      </c>
      <c r="P30" s="39"/>
    </row>
    <row r="31" spans="1:16" ht="13.5" customHeight="1">
      <c r="A31" s="41">
        <v>28</v>
      </c>
      <c r="B31" s="283" t="s">
        <v>216</v>
      </c>
      <c r="C31" s="265"/>
      <c r="D31" s="265"/>
      <c r="E31" s="265"/>
      <c r="F31" s="108"/>
      <c r="G31" s="108"/>
      <c r="H31" s="108"/>
      <c r="I31" s="131">
        <f>SUM(I32)</f>
        <v>2700</v>
      </c>
      <c r="J31" s="131">
        <f>SUM(J32)</f>
        <v>2700</v>
      </c>
      <c r="K31" s="218">
        <f>SUM(K32)</f>
        <v>2700</v>
      </c>
      <c r="L31" s="219"/>
      <c r="M31" s="131">
        <v>0</v>
      </c>
      <c r="N31" s="131">
        <v>0</v>
      </c>
      <c r="O31" s="134">
        <v>0</v>
      </c>
      <c r="P31" s="39"/>
    </row>
    <row r="32" spans="1:16" ht="13.5" customHeight="1">
      <c r="A32" s="41">
        <v>29</v>
      </c>
      <c r="B32" s="214"/>
      <c r="C32" s="158" t="s">
        <v>93</v>
      </c>
      <c r="D32" s="197">
        <v>641</v>
      </c>
      <c r="E32" s="198" t="s">
        <v>94</v>
      </c>
      <c r="F32" s="108"/>
      <c r="G32" s="108"/>
      <c r="H32" s="108"/>
      <c r="I32" s="108">
        <v>2700</v>
      </c>
      <c r="J32" s="108">
        <v>2700</v>
      </c>
      <c r="K32" s="109">
        <v>2700</v>
      </c>
      <c r="L32" s="110"/>
      <c r="M32" s="108"/>
      <c r="N32" s="108"/>
      <c r="O32" s="111"/>
      <c r="P32" s="39"/>
    </row>
    <row r="33" spans="1:16" ht="13.5">
      <c r="A33" s="40">
        <v>30</v>
      </c>
      <c r="B33" s="283" t="s">
        <v>218</v>
      </c>
      <c r="C33" s="265"/>
      <c r="D33" s="287"/>
      <c r="E33" s="265"/>
      <c r="F33" s="100">
        <f aca="true" t="shared" si="2" ref="F33:L33">SUM(F34:F35)</f>
        <v>44000</v>
      </c>
      <c r="G33" s="100">
        <f t="shared" si="2"/>
        <v>1235</v>
      </c>
      <c r="H33" s="100">
        <f t="shared" si="2"/>
        <v>1383</v>
      </c>
      <c r="I33" s="100">
        <f t="shared" si="2"/>
        <v>872845</v>
      </c>
      <c r="J33" s="100">
        <f>SUM(J34:J35)</f>
        <v>915987</v>
      </c>
      <c r="K33" s="101">
        <f>SUM(K34:K35)</f>
        <v>961787</v>
      </c>
      <c r="L33" s="102">
        <f t="shared" si="2"/>
        <v>0</v>
      </c>
      <c r="M33" s="100">
        <f>SUM(M36)</f>
        <v>10000</v>
      </c>
      <c r="N33" s="100">
        <f>SUM(N36)</f>
        <v>0</v>
      </c>
      <c r="O33" s="103">
        <f>SUM(O36)</f>
        <v>0</v>
      </c>
      <c r="P33" s="33"/>
    </row>
    <row r="34" spans="1:16" ht="13.5" customHeight="1">
      <c r="A34" s="41">
        <v>31</v>
      </c>
      <c r="B34" s="182"/>
      <c r="C34" s="184" t="s">
        <v>110</v>
      </c>
      <c r="D34" s="185">
        <v>641</v>
      </c>
      <c r="E34" s="160" t="s">
        <v>82</v>
      </c>
      <c r="F34" s="108">
        <v>40000</v>
      </c>
      <c r="G34" s="108">
        <v>1235</v>
      </c>
      <c r="H34" s="108">
        <v>1250</v>
      </c>
      <c r="I34" s="108">
        <v>847845</v>
      </c>
      <c r="J34" s="108">
        <v>890237</v>
      </c>
      <c r="K34" s="109">
        <v>934749</v>
      </c>
      <c r="L34" s="110"/>
      <c r="M34" s="108"/>
      <c r="N34" s="108"/>
      <c r="O34" s="111"/>
      <c r="P34" s="39"/>
    </row>
    <row r="35" spans="1:16" ht="12.75">
      <c r="A35" s="40">
        <v>32</v>
      </c>
      <c r="B35" s="182"/>
      <c r="C35" s="184" t="s">
        <v>110</v>
      </c>
      <c r="D35" s="185"/>
      <c r="E35" s="160" t="s">
        <v>88</v>
      </c>
      <c r="F35" s="108">
        <v>4000</v>
      </c>
      <c r="G35" s="108">
        <v>0</v>
      </c>
      <c r="H35" s="108">
        <v>133</v>
      </c>
      <c r="I35" s="108">
        <v>25000</v>
      </c>
      <c r="J35" s="108">
        <v>25750</v>
      </c>
      <c r="K35" s="109">
        <v>27038</v>
      </c>
      <c r="L35" s="110"/>
      <c r="M35" s="108"/>
      <c r="N35" s="108"/>
      <c r="O35" s="111"/>
      <c r="P35" s="39"/>
    </row>
    <row r="36" spans="1:16" ht="12.75">
      <c r="A36" s="40">
        <v>33</v>
      </c>
      <c r="B36" s="199"/>
      <c r="C36" s="184" t="s">
        <v>110</v>
      </c>
      <c r="D36" s="185">
        <v>713</v>
      </c>
      <c r="E36" s="195" t="s">
        <v>96</v>
      </c>
      <c r="F36" s="108"/>
      <c r="G36" s="108"/>
      <c r="H36" s="108"/>
      <c r="I36" s="108"/>
      <c r="J36" s="108"/>
      <c r="K36" s="109"/>
      <c r="L36" s="110"/>
      <c r="M36" s="108">
        <v>10000</v>
      </c>
      <c r="N36" s="108">
        <v>0</v>
      </c>
      <c r="O36" s="111">
        <v>0</v>
      </c>
      <c r="P36" s="39"/>
    </row>
    <row r="37" spans="1:16" ht="13.5">
      <c r="A37" s="41">
        <v>34</v>
      </c>
      <c r="B37" s="283" t="s">
        <v>219</v>
      </c>
      <c r="C37" s="265"/>
      <c r="D37" s="265"/>
      <c r="E37" s="265"/>
      <c r="F37" s="100">
        <f>F38</f>
        <v>17000</v>
      </c>
      <c r="G37" s="100">
        <f>G38</f>
        <v>825</v>
      </c>
      <c r="H37" s="100">
        <f>H38</f>
        <v>950</v>
      </c>
      <c r="I37" s="100">
        <f>SUM(I38:I39)</f>
        <v>282963</v>
      </c>
      <c r="J37" s="100">
        <f>SUM(J38:J39)</f>
        <v>296669</v>
      </c>
      <c r="K37" s="101">
        <f>SUM(K38:K39)</f>
        <v>311503</v>
      </c>
      <c r="L37" s="102">
        <f>L38</f>
        <v>0</v>
      </c>
      <c r="M37" s="100">
        <f>SUM(M38:M41)</f>
        <v>0</v>
      </c>
      <c r="N37" s="100">
        <f>SUM(N38:N41)</f>
        <v>0</v>
      </c>
      <c r="O37" s="103">
        <f>SUM(O38:O41)</f>
        <v>0</v>
      </c>
      <c r="P37" s="33"/>
    </row>
    <row r="38" spans="1:16" ht="13.5" customHeight="1">
      <c r="A38" s="40">
        <v>35</v>
      </c>
      <c r="B38" s="182"/>
      <c r="C38" s="158" t="s">
        <v>110</v>
      </c>
      <c r="D38" s="159">
        <v>641</v>
      </c>
      <c r="E38" s="160" t="s">
        <v>82</v>
      </c>
      <c r="F38" s="108">
        <v>17000</v>
      </c>
      <c r="G38" s="108">
        <v>825</v>
      </c>
      <c r="H38" s="108">
        <v>950</v>
      </c>
      <c r="I38" s="108">
        <v>260888</v>
      </c>
      <c r="J38" s="108">
        <v>273932</v>
      </c>
      <c r="K38" s="109">
        <v>287629</v>
      </c>
      <c r="L38" s="110"/>
      <c r="M38" s="108"/>
      <c r="N38" s="108"/>
      <c r="O38" s="111"/>
      <c r="P38" s="39"/>
    </row>
    <row r="39" spans="1:16" ht="13.5" customHeight="1">
      <c r="A39" s="40">
        <v>36</v>
      </c>
      <c r="B39" s="199"/>
      <c r="C39" s="158" t="s">
        <v>110</v>
      </c>
      <c r="D39" s="162"/>
      <c r="E39" s="160" t="s">
        <v>89</v>
      </c>
      <c r="F39" s="108"/>
      <c r="G39" s="108"/>
      <c r="H39" s="108"/>
      <c r="I39" s="108">
        <v>22075</v>
      </c>
      <c r="J39" s="108">
        <v>22737</v>
      </c>
      <c r="K39" s="109">
        <v>23874</v>
      </c>
      <c r="L39" s="110"/>
      <c r="M39" s="108"/>
      <c r="N39" s="108"/>
      <c r="O39" s="111"/>
      <c r="P39" s="39"/>
    </row>
    <row r="40" spans="1:16" ht="13.5" customHeight="1">
      <c r="A40" s="40">
        <v>37</v>
      </c>
      <c r="B40" s="199"/>
      <c r="C40" s="158" t="s">
        <v>110</v>
      </c>
      <c r="D40" s="162">
        <v>714</v>
      </c>
      <c r="E40" s="160" t="s">
        <v>256</v>
      </c>
      <c r="F40" s="108"/>
      <c r="G40" s="108"/>
      <c r="H40" s="108"/>
      <c r="I40" s="108"/>
      <c r="J40" s="108"/>
      <c r="K40" s="109"/>
      <c r="L40" s="110"/>
      <c r="M40" s="108"/>
      <c r="N40" s="108"/>
      <c r="O40" s="111"/>
      <c r="P40" s="39"/>
    </row>
    <row r="41" spans="1:16" ht="13.5" customHeight="1">
      <c r="A41" s="40">
        <v>38</v>
      </c>
      <c r="B41" s="199"/>
      <c r="C41" s="158" t="s">
        <v>110</v>
      </c>
      <c r="D41" s="162">
        <v>717</v>
      </c>
      <c r="E41" s="160" t="s">
        <v>229</v>
      </c>
      <c r="F41" s="108"/>
      <c r="G41" s="108"/>
      <c r="H41" s="108"/>
      <c r="I41" s="108"/>
      <c r="J41" s="108"/>
      <c r="K41" s="109"/>
      <c r="L41" s="110"/>
      <c r="M41" s="108"/>
      <c r="N41" s="108"/>
      <c r="O41" s="111"/>
      <c r="P41" s="39"/>
    </row>
    <row r="42" spans="1:16" ht="13.5" customHeight="1">
      <c r="A42" s="40">
        <v>39</v>
      </c>
      <c r="B42" s="283" t="s">
        <v>220</v>
      </c>
      <c r="C42" s="265"/>
      <c r="D42" s="265"/>
      <c r="E42" s="265"/>
      <c r="F42" s="108"/>
      <c r="G42" s="108"/>
      <c r="H42" s="108"/>
      <c r="I42" s="131">
        <f>SUM(I43:I44)</f>
        <v>339112</v>
      </c>
      <c r="J42" s="131">
        <f>SUM(J43:J44)</f>
        <v>356067</v>
      </c>
      <c r="K42" s="218">
        <f>SUM(K43:K44)</f>
        <v>373870</v>
      </c>
      <c r="L42" s="219"/>
      <c r="M42" s="131">
        <v>0</v>
      </c>
      <c r="N42" s="131">
        <v>0</v>
      </c>
      <c r="O42" s="134">
        <v>0</v>
      </c>
      <c r="P42" s="39"/>
    </row>
    <row r="43" spans="1:16" ht="13.5" customHeight="1">
      <c r="A43" s="40">
        <v>40</v>
      </c>
      <c r="B43" s="214"/>
      <c r="C43" s="158" t="s">
        <v>110</v>
      </c>
      <c r="D43" s="197">
        <v>641</v>
      </c>
      <c r="E43" s="198" t="s">
        <v>94</v>
      </c>
      <c r="F43" s="108"/>
      <c r="G43" s="108"/>
      <c r="H43" s="108"/>
      <c r="I43" s="108">
        <v>321612</v>
      </c>
      <c r="J43" s="108">
        <v>337692</v>
      </c>
      <c r="K43" s="109">
        <v>354577</v>
      </c>
      <c r="L43" s="110"/>
      <c r="M43" s="108"/>
      <c r="N43" s="108"/>
      <c r="O43" s="111"/>
      <c r="P43" s="39"/>
    </row>
    <row r="44" spans="1:16" ht="13.5" customHeight="1">
      <c r="A44" s="40">
        <v>41</v>
      </c>
      <c r="B44" s="214"/>
      <c r="C44" s="158" t="s">
        <v>110</v>
      </c>
      <c r="D44" s="197"/>
      <c r="E44" s="198" t="s">
        <v>243</v>
      </c>
      <c r="F44" s="108"/>
      <c r="G44" s="108"/>
      <c r="H44" s="108"/>
      <c r="I44" s="108">
        <v>17500</v>
      </c>
      <c r="J44" s="108">
        <v>18375</v>
      </c>
      <c r="K44" s="109">
        <v>19293</v>
      </c>
      <c r="L44" s="110"/>
      <c r="M44" s="108"/>
      <c r="N44" s="108"/>
      <c r="O44" s="111"/>
      <c r="P44" s="39"/>
    </row>
    <row r="45" spans="1:16" ht="13.5" customHeight="1">
      <c r="A45" s="40">
        <v>42</v>
      </c>
      <c r="B45" s="283" t="s">
        <v>234</v>
      </c>
      <c r="C45" s="265"/>
      <c r="D45" s="265"/>
      <c r="E45" s="265"/>
      <c r="F45" s="108"/>
      <c r="G45" s="108"/>
      <c r="H45" s="108"/>
      <c r="I45" s="131">
        <f>SUM(I46:I47)</f>
        <v>1033808</v>
      </c>
      <c r="J45" s="131">
        <f>SUM(J46:J47)</f>
        <v>1085498</v>
      </c>
      <c r="K45" s="218">
        <f>SUM(K46:K47)</f>
        <v>1139773</v>
      </c>
      <c r="L45" s="219"/>
      <c r="M45" s="131">
        <v>0</v>
      </c>
      <c r="N45" s="131">
        <v>0</v>
      </c>
      <c r="O45" s="134">
        <v>0</v>
      </c>
      <c r="P45" s="39"/>
    </row>
    <row r="46" spans="1:16" ht="13.5" customHeight="1">
      <c r="A46" s="40">
        <v>43</v>
      </c>
      <c r="B46" s="214"/>
      <c r="C46" s="158" t="s">
        <v>221</v>
      </c>
      <c r="D46" s="197">
        <v>641</v>
      </c>
      <c r="E46" s="198" t="s">
        <v>94</v>
      </c>
      <c r="F46" s="108"/>
      <c r="G46" s="108"/>
      <c r="H46" s="108"/>
      <c r="I46" s="108">
        <v>1017808</v>
      </c>
      <c r="J46" s="108">
        <v>1068698</v>
      </c>
      <c r="K46" s="109">
        <v>1122133</v>
      </c>
      <c r="L46" s="110"/>
      <c r="M46" s="108"/>
      <c r="N46" s="108"/>
      <c r="O46" s="111"/>
      <c r="P46" s="39"/>
    </row>
    <row r="47" spans="1:16" ht="13.5" customHeight="1">
      <c r="A47" s="40">
        <v>44</v>
      </c>
      <c r="B47" s="214"/>
      <c r="C47" s="158" t="s">
        <v>221</v>
      </c>
      <c r="D47" s="197"/>
      <c r="E47" s="198" t="s">
        <v>244</v>
      </c>
      <c r="F47" s="108"/>
      <c r="G47" s="108"/>
      <c r="H47" s="108"/>
      <c r="I47" s="108">
        <v>16000</v>
      </c>
      <c r="J47" s="108">
        <v>16800</v>
      </c>
      <c r="K47" s="109">
        <v>17640</v>
      </c>
      <c r="L47" s="110"/>
      <c r="M47" s="108"/>
      <c r="N47" s="108"/>
      <c r="O47" s="111"/>
      <c r="P47" s="39"/>
    </row>
    <row r="48" spans="1:16" ht="13.5">
      <c r="A48" s="41">
        <v>45</v>
      </c>
      <c r="B48" s="283" t="s">
        <v>235</v>
      </c>
      <c r="C48" s="265"/>
      <c r="D48" s="265"/>
      <c r="E48" s="265"/>
      <c r="F48" s="100">
        <f aca="true" t="shared" si="3" ref="F48:O48">F54</f>
        <v>240000</v>
      </c>
      <c r="G48" s="100">
        <f t="shared" si="3"/>
        <v>7198</v>
      </c>
      <c r="H48" s="100">
        <f t="shared" si="3"/>
        <v>7700</v>
      </c>
      <c r="I48" s="100">
        <f>SUM(I49:I54)</f>
        <v>29793</v>
      </c>
      <c r="J48" s="100">
        <f>SUM(J49:J54)</f>
        <v>29793</v>
      </c>
      <c r="K48" s="101">
        <f>SUM(K49:K54)</f>
        <v>29793</v>
      </c>
      <c r="L48" s="102">
        <f t="shared" si="3"/>
        <v>0</v>
      </c>
      <c r="M48" s="100">
        <f t="shared" si="3"/>
        <v>0</v>
      </c>
      <c r="N48" s="100">
        <f t="shared" si="3"/>
        <v>0</v>
      </c>
      <c r="O48" s="103">
        <f t="shared" si="3"/>
        <v>0</v>
      </c>
      <c r="P48" s="33"/>
    </row>
    <row r="49" spans="1:16" ht="12.75">
      <c r="A49" s="186">
        <v>46</v>
      </c>
      <c r="B49" s="187"/>
      <c r="C49" s="189" t="s">
        <v>222</v>
      </c>
      <c r="D49" s="188">
        <v>610</v>
      </c>
      <c r="E49" s="189" t="s">
        <v>90</v>
      </c>
      <c r="F49" s="119"/>
      <c r="G49" s="119"/>
      <c r="H49" s="119"/>
      <c r="I49" s="119">
        <v>20808</v>
      </c>
      <c r="J49" s="119">
        <v>20808</v>
      </c>
      <c r="K49" s="190">
        <v>20808</v>
      </c>
      <c r="L49" s="120"/>
      <c r="M49" s="119"/>
      <c r="N49" s="119"/>
      <c r="O49" s="121"/>
      <c r="P49" s="33"/>
    </row>
    <row r="50" spans="1:16" ht="12.75">
      <c r="A50" s="186">
        <v>47</v>
      </c>
      <c r="B50" s="187"/>
      <c r="C50" s="189" t="s">
        <v>222</v>
      </c>
      <c r="D50" s="188">
        <v>620</v>
      </c>
      <c r="E50" s="189" t="s">
        <v>91</v>
      </c>
      <c r="F50" s="119"/>
      <c r="G50" s="119"/>
      <c r="H50" s="119"/>
      <c r="I50" s="119">
        <v>7273</v>
      </c>
      <c r="J50" s="119">
        <v>7273</v>
      </c>
      <c r="K50" s="190">
        <v>7273</v>
      </c>
      <c r="L50" s="120"/>
      <c r="M50" s="119"/>
      <c r="N50" s="119"/>
      <c r="O50" s="121"/>
      <c r="P50" s="33"/>
    </row>
    <row r="51" spans="1:16" ht="12.75">
      <c r="A51" s="186">
        <v>48</v>
      </c>
      <c r="B51" s="187"/>
      <c r="C51" s="189" t="s">
        <v>222</v>
      </c>
      <c r="D51" s="188">
        <v>631</v>
      </c>
      <c r="E51" s="189" t="s">
        <v>97</v>
      </c>
      <c r="F51" s="119"/>
      <c r="G51" s="119"/>
      <c r="H51" s="119"/>
      <c r="I51" s="119">
        <v>96</v>
      </c>
      <c r="J51" s="119">
        <v>96</v>
      </c>
      <c r="K51" s="190">
        <v>96</v>
      </c>
      <c r="L51" s="120"/>
      <c r="M51" s="119"/>
      <c r="N51" s="119"/>
      <c r="O51" s="121"/>
      <c r="P51" s="33"/>
    </row>
    <row r="52" spans="1:16" ht="12.75">
      <c r="A52" s="186">
        <v>49</v>
      </c>
      <c r="B52" s="187"/>
      <c r="C52" s="189" t="s">
        <v>222</v>
      </c>
      <c r="D52" s="188">
        <v>632</v>
      </c>
      <c r="E52" s="189" t="s">
        <v>95</v>
      </c>
      <c r="F52" s="119"/>
      <c r="G52" s="119"/>
      <c r="H52" s="119"/>
      <c r="I52" s="119">
        <v>255</v>
      </c>
      <c r="J52" s="119">
        <v>255</v>
      </c>
      <c r="K52" s="190">
        <v>255</v>
      </c>
      <c r="L52" s="120"/>
      <c r="M52" s="119"/>
      <c r="N52" s="119"/>
      <c r="O52" s="121"/>
      <c r="P52" s="33"/>
    </row>
    <row r="53" spans="1:16" ht="12.75">
      <c r="A53" s="186">
        <v>50</v>
      </c>
      <c r="B53" s="187"/>
      <c r="C53" s="189" t="s">
        <v>222</v>
      </c>
      <c r="D53" s="188">
        <v>633</v>
      </c>
      <c r="E53" s="189" t="s">
        <v>85</v>
      </c>
      <c r="F53" s="119"/>
      <c r="G53" s="119"/>
      <c r="H53" s="119"/>
      <c r="I53" s="119">
        <v>320</v>
      </c>
      <c r="J53" s="119">
        <v>320</v>
      </c>
      <c r="K53" s="190">
        <v>320</v>
      </c>
      <c r="L53" s="120"/>
      <c r="M53" s="119"/>
      <c r="N53" s="119"/>
      <c r="O53" s="121"/>
      <c r="P53" s="33"/>
    </row>
    <row r="54" spans="1:16" ht="13.5" customHeight="1">
      <c r="A54" s="40">
        <v>51</v>
      </c>
      <c r="B54" s="199"/>
      <c r="C54" s="158" t="s">
        <v>222</v>
      </c>
      <c r="D54" s="162">
        <v>637</v>
      </c>
      <c r="E54" s="160" t="s">
        <v>233</v>
      </c>
      <c r="F54" s="108">
        <v>240000</v>
      </c>
      <c r="G54" s="108">
        <v>7198</v>
      </c>
      <c r="H54" s="108">
        <v>7700</v>
      </c>
      <c r="I54" s="108">
        <v>1041</v>
      </c>
      <c r="J54" s="108">
        <v>1041</v>
      </c>
      <c r="K54" s="109">
        <v>1041</v>
      </c>
      <c r="L54" s="110"/>
      <c r="M54" s="108"/>
      <c r="N54" s="108"/>
      <c r="O54" s="111"/>
      <c r="P54" s="39"/>
    </row>
    <row r="55" spans="1:16" ht="13.5">
      <c r="A55" s="29"/>
      <c r="B55" s="276" t="s">
        <v>67</v>
      </c>
      <c r="C55" s="276"/>
      <c r="D55" s="276"/>
      <c r="E55" s="29"/>
      <c r="F55" s="115" t="e">
        <f>F4+F19+F33+F37+F48+#REF!</f>
        <v>#REF!</v>
      </c>
      <c r="G55" s="115" t="e">
        <f>G4+G19+G33+G37+G48+#REF!</f>
        <v>#REF!</v>
      </c>
      <c r="H55" s="115" t="e">
        <f>H4+H19+H33+H37+H48+#REF!</f>
        <v>#REF!</v>
      </c>
      <c r="I55" s="115">
        <f>I4+I8+I19+I23+I31+I33+I37+I42+I45+I48</f>
        <v>8630506</v>
      </c>
      <c r="J55" s="115">
        <f>J4+J8+J19+J23+J31+J33+J37+J42+J45+J48</f>
        <v>8830288</v>
      </c>
      <c r="K55" s="115">
        <f>K4+K8+K19+K23+K31+K33+K37+K42+K45+K48</f>
        <v>9261016</v>
      </c>
      <c r="L55" s="115" t="e">
        <f>L4+L19+L33+L37+L48+#REF!</f>
        <v>#REF!</v>
      </c>
      <c r="M55" s="115">
        <f>M4+M8+M19+M23+M31+M33+M37+M42+M45+M48</f>
        <v>638760</v>
      </c>
      <c r="N55" s="115">
        <f>N4+N8+N19+N23+N31+N33+N37+N42+N45+N48</f>
        <v>450000</v>
      </c>
      <c r="O55" s="115">
        <f>O4+O8+O19+O23+O31+O33+O37+O42+O45+O48</f>
        <v>0</v>
      </c>
      <c r="P55" s="33"/>
    </row>
    <row r="56" spans="1:16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33"/>
    </row>
  </sheetData>
  <sheetProtection/>
  <mergeCells count="18">
    <mergeCell ref="L2:O2"/>
    <mergeCell ref="B4:E4"/>
    <mergeCell ref="A2:A3"/>
    <mergeCell ref="B2:B3"/>
    <mergeCell ref="C2:C3"/>
    <mergeCell ref="D2:D3"/>
    <mergeCell ref="E2:E3"/>
    <mergeCell ref="H2:K2"/>
    <mergeCell ref="B55:D55"/>
    <mergeCell ref="B19:E19"/>
    <mergeCell ref="B33:E33"/>
    <mergeCell ref="B37:E37"/>
    <mergeCell ref="B48:E48"/>
    <mergeCell ref="B8:E8"/>
    <mergeCell ref="B23:E23"/>
    <mergeCell ref="B31:E31"/>
    <mergeCell ref="B42:E42"/>
    <mergeCell ref="B45:E45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Senica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MsU Senica</dc:creator>
  <cp:keywords/>
  <dc:description/>
  <cp:lastModifiedBy>Mozolic Robert, Ing.</cp:lastModifiedBy>
  <cp:lastPrinted>2019-02-22T12:02:50Z</cp:lastPrinted>
  <dcterms:created xsi:type="dcterms:W3CDTF">2011-10-12T12:03:12Z</dcterms:created>
  <dcterms:modified xsi:type="dcterms:W3CDTF">2019-04-01T13:09:20Z</dcterms:modified>
  <cp:category/>
  <cp:version/>
  <cp:contentType/>
  <cp:contentStatus/>
</cp:coreProperties>
</file>